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Milan Mihaljević\Desktop\PLATFORMA-ZA NATJEČAJ\"/>
    </mc:Choice>
  </mc:AlternateContent>
  <xr:revisionPtr revIDLastSave="0" documentId="13_ncr:1_{469A8A85-3D03-4253-84C4-1A30B777F1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AĐ" sheetId="2" r:id="rId1"/>
    <sheet name="MONTAZERSKI" sheetId="3" r:id="rId2"/>
    <sheet name="ELEKTRO" sheetId="4" r:id="rId3"/>
    <sheet name="REKAPITULACIJA" sheetId="1" r:id="rId4"/>
  </sheets>
  <definedNames>
    <definedName name="_xlnm.Print_Titles" localSheetId="2">ELEKTRO!$1:$8</definedName>
    <definedName name="_xlnm.Print_Area" localSheetId="2">ELEKTRO!$A$1:$F$142</definedName>
    <definedName name="_xlnm.Print_Area" localSheetId="0">GRAĐ!$A$1:$F$69</definedName>
    <definedName name="_xlnm.Print_Area" localSheetId="1">MONTAZERSKI!$A$1:$F$18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5" i="4" l="1"/>
  <c r="B133" i="4"/>
  <c r="B131" i="4"/>
  <c r="B129" i="4"/>
  <c r="B127" i="4"/>
  <c r="B125" i="4"/>
  <c r="F115" i="4"/>
  <c r="E118" i="4" s="1"/>
  <c r="E135" i="4" s="1"/>
  <c r="F105" i="4"/>
  <c r="E108" i="4" s="1"/>
  <c r="F87" i="4"/>
  <c r="F80" i="4"/>
  <c r="F79" i="4"/>
  <c r="F69" i="4"/>
  <c r="E73" i="4" s="1"/>
  <c r="E129" i="4" s="1"/>
  <c r="F49" i="4"/>
  <c r="F48" i="4"/>
  <c r="F45" i="4"/>
  <c r="F44" i="4"/>
  <c r="F42" i="4"/>
  <c r="F41" i="4"/>
  <c r="F39" i="4"/>
  <c r="F38" i="4"/>
  <c r="F36" i="4"/>
  <c r="F35" i="4"/>
  <c r="F32" i="4"/>
  <c r="F31" i="4"/>
  <c r="F30" i="4"/>
  <c r="F27" i="4"/>
  <c r="F20" i="4"/>
  <c r="F19" i="4"/>
  <c r="F15" i="4"/>
  <c r="F12" i="4"/>
  <c r="B16" i="3"/>
  <c r="A16" i="3"/>
  <c r="A12" i="3"/>
  <c r="F11" i="3"/>
  <c r="F10" i="3"/>
  <c r="F9" i="3"/>
  <c r="F8" i="3"/>
  <c r="F7" i="3"/>
  <c r="F6" i="3"/>
  <c r="F5" i="3"/>
  <c r="A5" i="3"/>
  <c r="A6" i="3" s="1"/>
  <c r="A7" i="3" s="1"/>
  <c r="A8" i="3" s="1"/>
  <c r="A9" i="3" s="1"/>
  <c r="A10" i="3" s="1"/>
  <c r="A11" i="3" s="1"/>
  <c r="F4" i="3"/>
  <c r="B67" i="2"/>
  <c r="A67" i="2"/>
  <c r="B66" i="2"/>
  <c r="A66" i="2"/>
  <c r="B65" i="2"/>
  <c r="A65" i="2"/>
  <c r="B64" i="2"/>
  <c r="A64" i="2"/>
  <c r="B63" i="2"/>
  <c r="A63" i="2"/>
  <c r="B62" i="2"/>
  <c r="A62" i="2"/>
  <c r="B61" i="2"/>
  <c r="A61" i="2"/>
  <c r="A57" i="2"/>
  <c r="F56" i="2"/>
  <c r="F55" i="2"/>
  <c r="A55" i="2"/>
  <c r="A56" i="2" s="1"/>
  <c r="F54" i="2"/>
  <c r="A51" i="2"/>
  <c r="F50" i="2"/>
  <c r="F49" i="2"/>
  <c r="F48" i="2"/>
  <c r="A48" i="2"/>
  <c r="A49" i="2" s="1"/>
  <c r="A50" i="2" s="1"/>
  <c r="F47" i="2"/>
  <c r="A44" i="2"/>
  <c r="F43" i="2"/>
  <c r="F42" i="2"/>
  <c r="F41" i="2"/>
  <c r="A41" i="2"/>
  <c r="A42" i="2" s="1"/>
  <c r="A43" i="2" s="1"/>
  <c r="F40" i="2"/>
  <c r="F39" i="2"/>
  <c r="A36" i="2"/>
  <c r="F35" i="2"/>
  <c r="F34" i="2"/>
  <c r="A34" i="2"/>
  <c r="A35" i="2" s="1"/>
  <c r="F33" i="2"/>
  <c r="A30" i="2"/>
  <c r="F29" i="2"/>
  <c r="F28" i="2"/>
  <c r="F27" i="2"/>
  <c r="F26" i="2"/>
  <c r="A26" i="2"/>
  <c r="A27" i="2" s="1"/>
  <c r="A28" i="2" s="1"/>
  <c r="A29" i="2" s="1"/>
  <c r="F25" i="2"/>
  <c r="A22" i="2"/>
  <c r="F21" i="2"/>
  <c r="F20" i="2"/>
  <c r="F19" i="2"/>
  <c r="F18" i="2"/>
  <c r="F17" i="2"/>
  <c r="F16" i="2"/>
  <c r="F15" i="2"/>
  <c r="F14" i="2"/>
  <c r="F13" i="2"/>
  <c r="A13" i="2"/>
  <c r="A14" i="2" s="1"/>
  <c r="A15" i="2" s="1"/>
  <c r="A16" i="2" s="1"/>
  <c r="A17" i="2" s="1"/>
  <c r="A18" i="2" s="1"/>
  <c r="A19" i="2" s="1"/>
  <c r="A20" i="2" s="1"/>
  <c r="A21" i="2" s="1"/>
  <c r="F12" i="2"/>
  <c r="A9" i="2"/>
  <c r="F8" i="2"/>
  <c r="F7" i="2"/>
  <c r="F6" i="2"/>
  <c r="F5" i="2"/>
  <c r="F4" i="2"/>
  <c r="A4" i="2"/>
  <c r="A5" i="2" s="1"/>
  <c r="A6" i="2" s="1"/>
  <c r="A7" i="2" s="1"/>
  <c r="A8" i="2" s="1"/>
  <c r="F3" i="2"/>
  <c r="E22" i="4" l="1"/>
  <c r="E125" i="4" s="1"/>
  <c r="F57" i="2"/>
  <c r="F67" i="2" s="1"/>
  <c r="E90" i="4"/>
  <c r="E131" i="4" s="1"/>
  <c r="E127" i="4"/>
  <c r="E52" i="4"/>
  <c r="F12" i="3"/>
  <c r="F16" i="3" s="1"/>
  <c r="F17" i="3" s="1"/>
  <c r="G4" i="1" s="1"/>
  <c r="F51" i="2"/>
  <c r="F66" i="2" s="1"/>
  <c r="F138" i="4" l="1"/>
</calcChain>
</file>

<file path=xl/sharedStrings.xml><?xml version="1.0" encoding="utf-8"?>
<sst xmlns="http://schemas.openxmlformats.org/spreadsheetml/2006/main" count="261" uniqueCount="162">
  <si>
    <t>I.</t>
  </si>
  <si>
    <t>PRIPREMNI RADOVI</t>
  </si>
  <si>
    <r>
      <rPr>
        <b/>
        <sz val="8"/>
        <color theme="1"/>
        <rFont val="Arial"/>
        <family val="2"/>
      </rPr>
      <t>Detekcija postojećih instalacija</t>
    </r>
    <r>
      <rPr>
        <sz val="8"/>
        <color theme="1"/>
        <rFont val="Arial"/>
        <family val="2"/>
        <charset val="238"/>
      </rPr>
      <t xml:space="preserve">
Prije početka radova potrebno je na terenu geodetski utvrditi položaj postojećih instalacija vode, struje, kanalizacije, telekomukacija i ostalog. Ukoliko se ukaže potreba za izmještanje instalacija, ono će se izvesti na trošak investitora kroz posebne projekte</t>
    </r>
  </si>
  <si>
    <t>kmpl.</t>
  </si>
  <si>
    <t>Izrada elaborata iskolčenja</t>
  </si>
  <si>
    <r>
      <rPr>
        <b/>
        <sz val="8"/>
        <color theme="1"/>
        <rFont val="Arial"/>
        <family val="2"/>
      </rPr>
      <t>Mobilizacija gradilišta</t>
    </r>
    <r>
      <rPr>
        <sz val="8"/>
        <color theme="1"/>
        <rFont val="Arial"/>
        <family val="2"/>
        <charset val="238"/>
      </rPr>
      <t xml:space="preserve">
Prethodni radovi na pripremi i uređenju gradilišta, prilaza, postavljanju ograde te ostaloj organizaciji gradilišta. Ovo se odnosi na uređenje prilaznih privremenih puteva, skladišta, te privremeni priključci i razvodi po gradilištu, a za potrebe funkcije gradilišta,  zatim na radove na osiguranju, postavljanju gradilišne table, radove na privremenoj regulaciji prometa kao i sve ostale radove potrebne za normalno funkcioniranje gradilišta.</t>
    </r>
  </si>
  <si>
    <r>
      <rPr>
        <b/>
        <sz val="8"/>
        <color theme="1"/>
        <rFont val="Arial"/>
        <family val="2"/>
      </rPr>
      <t xml:space="preserve">Rad geodeta. </t>
    </r>
    <r>
      <rPr>
        <sz val="8"/>
        <color theme="1"/>
        <rFont val="Arial"/>
        <family val="2"/>
      </rPr>
      <t xml:space="preserve">
Stavka uključuje iskolčenje objekta  te svih ostalih točaka potrebnih za izvođenje radova, sa obilježavanjem i fiksiranjem svih važnijih točaka te geodetsko praćenje radova i iskopa po fazama, te sve ostale geodetske potrebe na gradilištu.</t>
    </r>
  </si>
  <si>
    <r>
      <rPr>
        <b/>
        <sz val="8"/>
        <color theme="1"/>
        <rFont val="Arial"/>
        <family val="2"/>
        <charset val="238"/>
      </rPr>
      <t xml:space="preserve">Rezanje asfalta
</t>
    </r>
    <r>
      <rPr>
        <sz val="8"/>
        <color theme="1"/>
        <rFont val="Arial"/>
        <family val="2"/>
      </rPr>
      <t>Stavka uključuje strojno rezanje postojećeg asfalta. Rezanje se izvodi na mjestima na kojima je potrebno ukoniti asfaltni zastor. Rad se mjeri i obračunava po m ispilanog asfalta.</t>
    </r>
  </si>
  <si>
    <t>m</t>
  </si>
  <si>
    <r>
      <rPr>
        <b/>
        <sz val="8"/>
        <color theme="1"/>
        <rFont val="Arial"/>
        <family val="2"/>
      </rPr>
      <t>Uklanjanje asfalta</t>
    </r>
    <r>
      <rPr>
        <sz val="8"/>
        <color theme="1"/>
        <rFont val="Arial"/>
        <family val="2"/>
        <charset val="238"/>
      </rPr>
      <t xml:space="preserve">
Stavka uključuje strojno uklanjanje postojećeg asfalta  te odlaganje na ovlaštenoj deponiji. Rad se mjeri i obračunava po m² uklonjene površine kolnika.</t>
    </r>
  </si>
  <si>
    <t>m2</t>
  </si>
  <si>
    <t>II.</t>
  </si>
  <si>
    <t>ZEMLJANI RADOVI</t>
  </si>
  <si>
    <r>
      <rPr>
        <b/>
        <sz val="8"/>
        <color theme="1"/>
        <rFont val="Arial"/>
        <family val="2"/>
        <charset val="238"/>
      </rPr>
      <t xml:space="preserve">Iskop građevne jame za temelje konstrukcije i podnu ploču
</t>
    </r>
    <r>
      <rPr>
        <sz val="8"/>
        <color theme="1"/>
        <rFont val="Arial"/>
        <family val="2"/>
        <charset val="238"/>
      </rPr>
      <t>Strojni i po potrebi ručni iskop (ukoliko se utvrdi postojanje instalacija)  građevne jame za temelje konstrukcije i podnu ploču u tlu "B" i "C" kategorije sa pravilnim odsijecanjem bočnih strana i dna. Dio iskopanog materijal koji je pogodan za nasip deponirati na gradilištu , a ostatak se odvozi na legalnu deponiju udaljenu do 25 km. Obračun stavke se vrši po m3 iskopanog materijala.</t>
    </r>
  </si>
  <si>
    <t>m3</t>
  </si>
  <si>
    <r>
      <rPr>
        <b/>
        <sz val="8"/>
        <color theme="1"/>
        <rFont val="Arial"/>
        <family val="2"/>
      </rPr>
      <t>Iskop materijala za zamjenu tla</t>
    </r>
    <r>
      <rPr>
        <sz val="8"/>
        <color theme="1"/>
        <rFont val="Arial"/>
        <family val="2"/>
        <charset val="238"/>
      </rPr>
      <t xml:space="preserve">
Strojni iskop materijala za zamjenu tla ispod temelja konstrukcije tlu "B" i "C" kategorije sa pravilnim odsijecanjem bočnih strana i dna. Materijal se odvozi na legalnu deponiju udaljenu do 25 km. Predvidjeti eventualni rad pod vodom. Obračun stavke se vrši po m3 iskopanog materijala.</t>
    </r>
  </si>
  <si>
    <r>
      <rPr>
        <b/>
        <sz val="8"/>
        <color theme="1"/>
        <rFont val="Arial"/>
        <family val="2"/>
        <charset val="238"/>
      </rPr>
      <t xml:space="preserve">Geokompozit
</t>
    </r>
    <r>
      <rPr>
        <sz val="8"/>
        <color theme="1"/>
        <rFont val="Arial"/>
        <family val="2"/>
      </rPr>
      <t>Nabavka, transport materijala i postavljanje sloja geotekstila ( 100 g/m2 ) i sloja geomreže ( T450). U cijenu je uključen i preklop od 50 cm. Obračun se radi po m2 ugrađenog geokompozita. Rad se obračunava po m² ugrađenog geotekstila.</t>
    </r>
  </si>
  <si>
    <r>
      <t xml:space="preserve">Kamena frakcije 16-32 mm za zaštitu geokompozita
</t>
    </r>
    <r>
      <rPr>
        <sz val="8"/>
        <color theme="1"/>
        <rFont val="Arial"/>
        <family val="2"/>
      </rPr>
      <t>Stavka obuhvaća i nabavku, transport i planiranje sloja drobljenog kamena frakcije 16-32 mm prosječne debljine 20cm u svrhu zaštite geokompozita. Stavka se obračunava po m3 ugrađenog materijala</t>
    </r>
  </si>
  <si>
    <r>
      <t xml:space="preserve">Izrada nasipa od kamenog materijala 0-100 mm 
</t>
    </r>
    <r>
      <rPr>
        <sz val="8"/>
        <color theme="1"/>
        <rFont val="Arial"/>
        <family val="2"/>
      </rPr>
      <t>Stavka uključuje nabavku, transport i ugradnju materijala, te zbijanje u slojevima do 30 cm do 60 MPa. Nasip se radi u uz potrebno vlaženje i grubo  planiranje materijala u nasipu, u svemu prema dimenzijama i nagibima danim u projektu, te zbijanje do propisne zbijenosti. Obračun se vrši po m³ stvarno propisno izvedenog  nasipa.</t>
    </r>
  </si>
  <si>
    <r>
      <t xml:space="preserve">Izrada tamponskog sloja 0-64 od mehanički zbijenog nevezanog zrnatog kamenog materijala debljine 30 cm.
</t>
    </r>
    <r>
      <rPr>
        <sz val="8"/>
        <color theme="1"/>
        <rFont val="Arial"/>
        <family val="2"/>
      </rPr>
      <t>Izradi tamponskog sloja pristupiti kada  nadzorna služba primi posteljicu u pogledu vlažnosti, zbijenosti, ravnosti, poprečnih nagiba. Za izradu tampona koristiti prirodni šljunak ili drobljeni kamen. Ispitivanje zbijenosti vršiti kružnom pločom Ø 30 cm. Modul stišljivosti ne smije biti manji od 80 MPa. Kontrola zbijenosti može se vršiti i pomoću zapreminske težine pri čemu se traži da ista bude min 95% od max. suhe zapreminske težine po modific. Proctorovom postupku. Ispitivanje zbijenosti vršiti na svakih 200 m² ili na mjestima gdje nadzorni organ odredi. Po zbijanju tamponski sloj mora imati projektom predviđenu debljinu, a pravilan profil sa točnošću ±0.5 cm. Rad obuhvaća nabavku, prijevoz i ugradnju kamenog materijala odgovarajuće kvalitete. Rad se mjeri i obračunava po m³ kompletno dovršenog i sabijenog nosivog sloja</t>
    </r>
  </si>
  <si>
    <r>
      <t xml:space="preserve">Iskop materijala za kanalske rovove
</t>
    </r>
    <r>
      <rPr>
        <sz val="8"/>
        <color theme="1"/>
        <rFont val="Arial"/>
        <family val="2"/>
      </rPr>
      <t xml:space="preserve">Stavka obuhvaća iskop u nasutom tlu do dubine 1,5 m i širine 1,00 sa odbacivanjem
materijala van ivice rova min 0.50 m. U cijenu uračunato eventualno razupiranje kao i dovođenje dna kanala na projektiranu niveletu.
</t>
    </r>
  </si>
  <si>
    <r>
      <t>m</t>
    </r>
    <r>
      <rPr>
        <vertAlign val="superscript"/>
        <sz val="10"/>
        <rFont val="Arial"/>
        <family val="2"/>
        <charset val="238"/>
      </rPr>
      <t>3</t>
    </r>
  </si>
  <si>
    <r>
      <t xml:space="preserve">Izrada posteljice i obloge cijevi
</t>
    </r>
    <r>
      <rPr>
        <sz val="8"/>
        <color theme="1"/>
        <rFont val="Arial"/>
        <family val="2"/>
      </rPr>
      <t xml:space="preserve">Nabava, transport i prostiranje pijeska  u kanalskim rovovima 10 cm ispod i 10 cm iznad   cijevi. 
Pijesak ravnomjerno rasporediti prema datom nagibu u projektu.     
</t>
    </r>
  </si>
  <si>
    <r>
      <t xml:space="preserve">Zatrpavanje kanalskih rovova 
</t>
    </r>
    <r>
      <rPr>
        <sz val="8"/>
        <color theme="1"/>
        <rFont val="Arial"/>
        <family val="2"/>
      </rPr>
      <t>Zatrpavanje kanala materijalom iz iskopa, te oprezno nabijanje u slojevima 20-30 cm.
Prvi sloj sitna zemlja bez krupnih komada.</t>
    </r>
  </si>
  <si>
    <r>
      <t xml:space="preserve">Utovar i odvoz viška materijala iz iskopa 
</t>
    </r>
    <r>
      <rPr>
        <sz val="8"/>
        <color theme="1"/>
        <rFont val="Arial"/>
        <family val="2"/>
      </rPr>
      <t>Stavka obuhvaća utovar i odvoz materijala nadeponiju udaljenosti do 25 km.</t>
    </r>
  </si>
  <si>
    <r>
      <t>m</t>
    </r>
    <r>
      <rPr>
        <vertAlign val="superscript"/>
        <sz val="9"/>
        <rFont val="Arial"/>
        <family val="2"/>
        <charset val="238"/>
      </rPr>
      <t>3</t>
    </r>
  </si>
  <si>
    <t>III.</t>
  </si>
  <si>
    <t>BETONSKI I AMRIRAČKI RADOVI</t>
  </si>
  <si>
    <r>
      <t xml:space="preserve">Podložni beton za temelje konstrukcije i podnu ploču
</t>
    </r>
    <r>
      <rPr>
        <sz val="8"/>
        <rFont val="Arial"/>
        <family val="2"/>
      </rPr>
      <t>Nabava materijala i izrada sloja podložnog betona ispod temelja AB zida, d=10 cm , betonom C 16/20. Beton izvesti po 15 cm šire od dimenzija temelja. U cijenu je uključena dobava, prijevoz, ugradba i njega svježeg betona te površinska obrada betona kutnom  lajsnom. Obračun po m3.</t>
    </r>
  </si>
  <si>
    <r>
      <rPr>
        <b/>
        <sz val="8"/>
        <color theme="1"/>
        <rFont val="Arial"/>
        <family val="2"/>
      </rPr>
      <t>Beton C 30/37 za temelje konstrukcije i podnu ploču</t>
    </r>
    <r>
      <rPr>
        <sz val="8"/>
        <color theme="1"/>
        <rFont val="Arial"/>
        <family val="2"/>
        <charset val="238"/>
      </rPr>
      <t xml:space="preserve">
Nabava materijala i izrada AB temelja konstrukcije i podne ploče, betonom C 30/37 razreda izloženosti XC 2 u odgovarajućoj oplati. U cijenu je uključena dobava, prijevoz, ugradba i njega svježeg betona te tesarski radovi. Prije betoniranja konstrukcije potrebno je pozicionirati i ugraditi anker ploče. Obračun po m3.
</t>
    </r>
  </si>
  <si>
    <r>
      <t xml:space="preserve">Armautra za emelje konstrukcije i podnu ploču
</t>
    </r>
    <r>
      <rPr>
        <sz val="8"/>
        <color theme="1"/>
        <rFont val="Arial"/>
        <family val="2"/>
      </rPr>
      <t>Nabavka, transport , postavljanje, savijanje s eventualnim sječenjem, te vezivanje čelične zavarene mrežaste i šipkaste armature. Stavka se obračunava po kg ugrađene armature.</t>
    </r>
  </si>
  <si>
    <t>kg</t>
  </si>
  <si>
    <r>
      <t xml:space="preserve">Anker ploče glavne stubove 550x400x40
</t>
    </r>
    <r>
      <rPr>
        <sz val="8"/>
        <rFont val="Arial"/>
        <family val="2"/>
      </rPr>
      <t>Stavka obuhvaća nabavku transpot i ugradnju anker ploča za glavne stubove konstrukcije. Ploče se izrađuju prema detalju iz projekta, a sastoje se od ploče 550x400x40 te 8 šipki M30, S355 dužine 1120 mm, sa kukom za sidrenje . Stavka obuhvaća sav rad na ugradnji anker ploča na za to projektom predviđena mjesta, kao i sav dodatni materijal. U cijenu uračunati i rad geodeta prilikom pozicioniranja ploča. Stavka se obračunava po komadu ugrađene anker ploče.</t>
    </r>
  </si>
  <si>
    <t>kom</t>
  </si>
  <si>
    <r>
      <t xml:space="preserve">Anker ploče stubove stepenica 500x300x40
</t>
    </r>
    <r>
      <rPr>
        <sz val="8"/>
        <rFont val="Arial"/>
        <family val="2"/>
      </rPr>
      <t>Stavka obuhvaća nabavku transpot i ugradnju anker ploča za stubove stepenica konstrukcije. Ploče se izrađuju prema detalju iz projekta, a sastoje se od ploče 500x300x40 te 4 šipki M30, S355 dužine 1120 mm, sa kukom za sidrenje . Stavka obuhvaća sav rad na ugradnji anker ploča na za to projektom predviđena mjesta, kao i sav dodatni materijal. U cijenu uračunati i rad geodeta prilikom pozicioniranja ploča. Stavka se obračunava po komadu ugrađene anker ploče.</t>
    </r>
  </si>
  <si>
    <t>IV.</t>
  </si>
  <si>
    <t>ASFALTERSKI RADOVI</t>
  </si>
  <si>
    <r>
      <t xml:space="preserve">Izrada i ugradnja asfaltne mješavine debljine 6 cm, AC 22 base (50/70) AG 6 M2. 
</t>
    </r>
    <r>
      <rPr>
        <sz val="8"/>
        <rFont val="Arial"/>
        <family val="2"/>
      </rPr>
      <t>U cijeni su sadržani svi troškovi nabave materijala, proizvodnje i ugradnje asfaltne mješavine, prijevoz, oprema i sve ostalo potrebno za potpuno izvođenje radova. Obračun je po m2 gornje površine stvarno položenog i ugrađenog nosivog sloja.  Izvedba i kontrola kakvoće prema (HRN EN 13108-1)  i tehničkim svojstvima i zahtjevima za građevne proizvode za proizvodnju asfaltnih mješavina i za asfaltne slojeve kolnika. Obračun radova: Po kvadratnom metru  gornje površine stvarno položenog sloja.</t>
    </r>
  </si>
  <si>
    <r>
      <t xml:space="preserve">Izrada habajućeg sloja AC 11 surf 50/70 AG4 M4, debljine 4,0 cm.
</t>
    </r>
    <r>
      <rPr>
        <sz val="8"/>
        <color theme="1"/>
        <rFont val="Arial"/>
        <family val="2"/>
      </rPr>
      <t>U cijeni su sadržani svi troškovi nabave materijala, proizvodnje i ugradnje asfaltne mješavine, prijevoz, oprema i sve ostalo što je potrebno za potpuno izvođenje radova. Obračun je po m2 gornje površine stvarno položenog i ugrađenog habajućeg sloja od asfaltbetona sukladno projektu. Izvedba i kontrola kakvoće prema (HRN EN 13108-1)  i tehničkim svojstvima i zahtjevima za građevne proizvode za proizvodnju asfaltnih mješavina i za asfaltne slojeve kolnika. 
Obračun radova: Po kvadratnom metru  gornje površine stvarno položenog sloja.</t>
    </r>
  </si>
  <si>
    <r>
      <t xml:space="preserve">Ugradnja cestovnih rubnjaka
</t>
    </r>
    <r>
      <rPr>
        <sz val="8"/>
        <color theme="1"/>
        <rFont val="Arial"/>
        <family val="2"/>
      </rPr>
      <t xml:space="preserve">Dobava i ugradba rubnjaka od predgotovljenih elemenata tipskog poprečnog presjeka 10/20 cm  iz betona klase C40/45 na betonskoj podlozi iz betona C12/15, prema detaljima iz projekta. Obračun je po m´ izvedenog rubnjaka, a u cijenu je uključena izvedba podloge i temelja, nabava predgotovljenih elemenata i betona, privremeno uskladištenje  i razvoz, svi prijevozi i prijenosi, priprema obloge, rad na ugradnji s obradom sljubnica, njege betona te sav pomoćni rad i materijali. Izvedba, kontrola kakvoće i obračun oprema Općim tehničkim uvjetima za radove na cestama, IGH 2001. (OTU), 1. i 3. Poglavlje; odredba 3-04.7.1. </t>
    </r>
  </si>
  <si>
    <t>V.</t>
  </si>
  <si>
    <t>SIGNALIZACIJA</t>
  </si>
  <si>
    <r>
      <t xml:space="preserve">Izrada razdjelnih linija
</t>
    </r>
    <r>
      <rPr>
        <sz val="8"/>
        <rFont val="Arial"/>
        <family val="2"/>
      </rPr>
      <t>Materijal koji se koristi za označavanje na kolniku treba biti trajan i ne smije mijenjati boju. Koeficijent trenja treba biti približno jednak kao kod kolnika, sa maksimalnim odstupanjem + 5% kod suhog i + 10% kolnika. Stavka obuhvaća nabavku, transport i izradu linija, te sav potreban materijal i rad na kompletiranju stavke</t>
    </r>
    <r>
      <rPr>
        <b/>
        <sz val="8"/>
        <rFont val="Arial"/>
        <family val="2"/>
        <charset val="238"/>
      </rPr>
      <t xml:space="preserve">
</t>
    </r>
    <r>
      <rPr>
        <sz val="8"/>
        <rFont val="Arial"/>
        <family val="2"/>
      </rPr>
      <t>Obračun stavke se vrši po dužnom metru iscrtane crte.</t>
    </r>
  </si>
  <si>
    <r>
      <t xml:space="preserve">Izrada punih linija
</t>
    </r>
    <r>
      <rPr>
        <sz val="8"/>
        <rFont val="Arial"/>
        <family val="2"/>
      </rPr>
      <t>Materijal koji se koristi za označavanje na kolniku treba biti trajan i ne smije mijenjati boju. Koeficijent trenja treba biti približno jednak kao kod kolnika, sa maksimalnim odstupanjem + 5% kod suhog i + 10% kolnika. Stavka obuhvaća nabavku, transport i izradu linija, te sav potreban materijal i rad na kompletiranju stavke</t>
    </r>
    <r>
      <rPr>
        <b/>
        <sz val="8"/>
        <rFont val="Arial"/>
        <family val="2"/>
        <charset val="238"/>
      </rPr>
      <t xml:space="preserve">
</t>
    </r>
    <r>
      <rPr>
        <sz val="8"/>
        <rFont val="Arial"/>
        <family val="2"/>
      </rPr>
      <t>Obračun stavke se vrši po dužnom metru iscrtane crte.</t>
    </r>
  </si>
  <si>
    <r>
      <t xml:space="preserve">Izrada linija zaustavljanja (STOP linija).
Linija H14 širine 50 cm.
</t>
    </r>
    <r>
      <rPr>
        <sz val="8"/>
        <rFont val="Arial"/>
        <family val="2"/>
      </rPr>
      <t>Materijal koji se koristi za označavanje na kolniku treba biti trajan i ne smije mijenjati boju. Koeficijent trenja treba biti približno jednak kao kod kolnika, sa maksimalnim odstupanjem + 5% kod suhog i + 10% kod mokrog kolnika.
Stavka se obračunava po m2 izvedene linije</t>
    </r>
  </si>
  <si>
    <r>
      <t xml:space="preserve">Izrada natpisa STOP
</t>
    </r>
    <r>
      <rPr>
        <sz val="8"/>
        <rFont val="Arial"/>
        <family val="2"/>
      </rPr>
      <t>Materijal koji se koristi za označavanje na kolniku treba biti trajan i ne smije mijenjati boju. Koeficijent trenja treba biti približno jednak kao kod kolnika, sa maksimalnim odstupanjem + 5% kod suhog i + 10% kod mokrog kolnika.
Stavka se obračunava po komadu znaka</t>
    </r>
  </si>
  <si>
    <r>
      <t xml:space="preserve">Ugradnja prometnih znakova
</t>
    </r>
    <r>
      <rPr>
        <sz val="8"/>
        <rFont val="Arial"/>
        <family val="2"/>
      </rPr>
      <t>Stavka obuhvaća dobavu i ugradnju prometnih znakova uključivo dobavu i ugradnju pocinčanog stupa, u svemu prema projektu prometnog rješenja, opisu iz tehničkih uvjeta kao i "Pravilniku o prometnim znakovima i signalizaciji na cestama" (NN 92/19).
U jediničnu cijenu su uključeni svi troškovi nabave prometnog znaka, betona, iskopi i betoniranje temelja, montaža stupova i znakova, prijevoz i sve ostalo potrebno za potpuna dovršenje postave znaka.
Obračun radova:
Po komadu postavljenog prometnog znaka</t>
    </r>
    <r>
      <rPr>
        <b/>
        <sz val="8"/>
        <rFont val="Arial"/>
        <family val="2"/>
        <charset val="238"/>
      </rPr>
      <t xml:space="preserve">. </t>
    </r>
  </si>
  <si>
    <t>VI.</t>
  </si>
  <si>
    <t>OSTALI RADOVI</t>
  </si>
  <si>
    <r>
      <t xml:space="preserve">Uklanjanje postojeće betonske kanalice
</t>
    </r>
    <r>
      <rPr>
        <sz val="8"/>
        <rFont val="Arial"/>
        <family val="2"/>
      </rPr>
      <t>Stavka obuhvaća uklanjanje postojeće betonska kanalice u zoni radova, skladištenje do završetka radova i ponovne ugradnje.</t>
    </r>
  </si>
  <si>
    <r>
      <t xml:space="preserve">Ugradnja prethodno skinute betonske kanalice
</t>
    </r>
    <r>
      <rPr>
        <sz val="8"/>
        <rFont val="Arial"/>
        <family val="2"/>
      </rPr>
      <t>Doprema iz skladišta i ugradnja tipske betonske kanalice. Tipska betonska kanalica se ugrađuje na podlogu od beton klase C 16/20, debljine 20 cm. Stavka obuhvaća sav materijal i rad na proizvodnji, dopremi, istovaru i ugradnji elemenata potrebnih za kompletnu izradu kanalice. Pad kanalice prilagoditi postojećim padovima. Obračun stavke se vrši po m' kompletno ugrađene kanalice.</t>
    </r>
  </si>
  <si>
    <r>
      <t xml:space="preserve">Tipska betonska kanalica
</t>
    </r>
    <r>
      <rPr>
        <sz val="8"/>
        <rFont val="Arial"/>
        <family val="2"/>
      </rPr>
      <t>Nabava, doprema i ugradnja tipske betonske kanalice. Tipska betonska kanalica se ugrađuje na podlogu od beton klase C 16/20, debljine 20 cm. Stavka obuhvaća sav materijal i rad na proizvodnji, dopremi, istovaru i ugradnji elemenata potrebnih za kompletnu izradu kanalice. Pad kanalice prilagoditi postojećim padovima. Obračun stavke se vrši po m' kompletno ugrađene kanalice.</t>
    </r>
  </si>
  <si>
    <r>
      <t xml:space="preserve">Cijev </t>
    </r>
    <r>
      <rPr>
        <b/>
        <sz val="8"/>
        <rFont val="Calibri"/>
        <family val="2"/>
      </rPr>
      <t>Ø</t>
    </r>
    <r>
      <rPr>
        <b/>
        <sz val="8"/>
        <rFont val="Arial"/>
        <family val="2"/>
        <charset val="238"/>
      </rPr>
      <t xml:space="preserve">75 za elektroinstalacije
</t>
    </r>
    <r>
      <rPr>
        <sz val="8"/>
        <rFont val="Arial"/>
        <family val="2"/>
      </rPr>
      <t>Stavka obuhvaća nabavku, transport i ugradnju PVC cijevi za trase elektroinstalacija. U cijenu su uključenja koljena, zaštita cijevi, materijal za fiksiranje cijevi, kao i sav ostali materijal i rad za kompletiranje stavke. 
Obračun stavke se vrši po dužnom metru ugrađene cijevi.</t>
    </r>
  </si>
  <si>
    <t>VII.</t>
  </si>
  <si>
    <t>ZAVRŠNI RADOVI</t>
  </si>
  <si>
    <r>
      <t xml:space="preserve">Izrada geodetskog snimka izvedenog stanja </t>
    </r>
    <r>
      <rPr>
        <sz val="8"/>
        <rFont val="Arial"/>
        <family val="2"/>
        <charset val="238"/>
      </rPr>
      <t>Izrada geodetskog snimka izedenog stanja. Geodetskim snimkom obuhvatiti snimanje položaja  cijevi , dubinu cijevi i položaj okana.</t>
    </r>
  </si>
  <si>
    <r>
      <t xml:space="preserve">Projekt izvedenog stanja </t>
    </r>
    <r>
      <rPr>
        <sz val="8"/>
        <rFont val="Arial"/>
        <family val="2"/>
        <charset val="238"/>
      </rPr>
      <t>Izrada projekta  izvedenog stanja a sve u svrhu predaje planiranog objekta Lučkoj Upravi</t>
    </r>
  </si>
  <si>
    <r>
      <t xml:space="preserve">Raspremanje gradilišta. 
</t>
    </r>
    <r>
      <rPr>
        <sz val="8"/>
        <rFont val="Arial"/>
        <family val="2"/>
      </rPr>
      <t>Raspremanje gradilišta, uklanjanje opreme i ostalih privremenih građevina, odvoz viška građevinskih materijala, alata i raščišćavanja smeća</t>
    </r>
    <r>
      <rPr>
        <b/>
        <sz val="8"/>
        <rFont val="Arial"/>
        <family val="2"/>
        <charset val="238"/>
      </rPr>
      <t>.</t>
    </r>
  </si>
  <si>
    <t>REKAPITULACIJA</t>
  </si>
  <si>
    <t>UKUPNO</t>
  </si>
  <si>
    <t>MONTAŽERSKI RADOVI</t>
  </si>
  <si>
    <t>Napomena: 
Anker ploče se nalaze u troškovniku građevinskih radova (BETONSKI RADOVI) budući da se ugrađuju prije betonaže.</t>
  </si>
  <si>
    <r>
      <t xml:space="preserve">Izrada svih radioničkih nacrta
</t>
    </r>
    <r>
      <rPr>
        <sz val="8"/>
        <color theme="1"/>
        <rFont val="Arial"/>
        <family val="2"/>
      </rPr>
      <t>Stavka obuhvaća izradu radioničkih nacrta prema glavnom projektu, te dostavljanje istih na potvrdu projektantu i investitoru.</t>
    </r>
  </si>
  <si>
    <r>
      <t xml:space="preserve">Čelična konstrukcija
</t>
    </r>
    <r>
      <rPr>
        <sz val="8"/>
        <color theme="1"/>
        <rFont val="Arial"/>
        <family val="2"/>
      </rPr>
      <t>Nabavka, transport materijala, izrada čelične konstrukcije nadstrešnice od različitih čeličnih profila. U cijenu je uračunat sav spojni materijal (vijčani materijal i zavari), vruće cinčanje, zaštita konstrukcije premazom za nehrđanje i protupožarnim premazom, bojenje u dva sloja (potrebno priložiti uzorke boje na odobrenje investitoru).
Konstrukcija se sastoji od:
- stubova sa pločama za vezu sa temeljima (C240 i C260)
- horizontalni nosači na podestu i stepenice (C240)
- spregovi (L100x100x8)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- krovna konstrukcija (C260 i L100x100x8)
- podizni mostovi sa mehanizmom za podizanje (uklučiti i ogradu sa zglobovima koja će omogućiti nesmetano podizanje mosta)</t>
    </r>
  </si>
  <si>
    <r>
      <t xml:space="preserve">Hodna rešetka
</t>
    </r>
    <r>
      <rPr>
        <sz val="8"/>
        <color theme="1"/>
        <rFont val="Arial"/>
        <family val="2"/>
      </rPr>
      <t>Nabavka, transport materijala i ugradnja hodne rešetke od  čeličnih profila. U cijenu je uračunat sav spojni materijal (vijčani materijal i zavari), toplo cinčanje, zaštita konstrukcije premazom za nehrđanje  i protupožarnim premazom, bojenje u dva sloja,  (potrebno priložiti uzorke boje na odobrenje investitoru). U cijenu uključiti i vezu sa glavnom konstrukcijom</t>
    </r>
  </si>
  <si>
    <r>
      <t xml:space="preserve">Gazišta stepeništa
</t>
    </r>
    <r>
      <rPr>
        <sz val="8"/>
        <color theme="1"/>
        <rFont val="Arial"/>
        <family val="2"/>
      </rPr>
      <t>Nabavka, transport materijala i ugradnja gazišta stepeništa dimenzija 40x162 cm  od  čeličnih profila. U cijenu je uračunat sav spojni materijal (vijčani materijal i zavari), toplo cinčanje, zaštita konstrukcije premazom za nehrđanje i protupožarnim premazom, bojenje u dva sloja (potrebno priložiti uzorke boje na odobrenje investitoru). U cijenu uključiti i vezu sa glavnom konstrukcijom</t>
    </r>
  </si>
  <si>
    <r>
      <t xml:space="preserve">Ograda
</t>
    </r>
    <r>
      <rPr>
        <sz val="8"/>
        <color theme="1"/>
        <rFont val="Arial"/>
        <family val="2"/>
      </rPr>
      <t>Nabavka, transport materijala i ugradnja ograde  od  čeličnih profila. U cijenu je uračunat sav spojni materijal (vijčani materijal i zavari), toplo cinčanje, zaštita konstrukcije premazom za nehrđanje  i protupožarnim premazom, bojenje u dva sloja, (potrebno priložiti uzorke boje na odobrenje investitoru). U cijenu uključiti i vezu sa glavnom konstrukcijom</t>
    </r>
  </si>
  <si>
    <r>
      <t xml:space="preserve">Čelični trapezni plastificirani  lim za pokrov
</t>
    </r>
    <r>
      <rPr>
        <sz val="8"/>
        <color theme="1"/>
        <rFont val="Arial"/>
        <family val="2"/>
      </rPr>
      <t>Nabavka, transport materijala i ugradnja trapeznog lima T40/205, t=0,63mm, uključujući sav spojni i pričvrsni materijal (potrebno priložiti uzorke boje na odobrenje investitoru)</t>
    </r>
  </si>
  <si>
    <r>
      <t xml:space="preserve">Horizontalni oluk
</t>
    </r>
    <r>
      <rPr>
        <sz val="8"/>
        <color theme="1"/>
        <rFont val="Arial"/>
        <family val="2"/>
      </rPr>
      <t>Nabava, transport i ugradnja Al-plastificiranog lima d=0,55 mm razvijene širine do 110 cm za izradu horizontalnog oluka. U cijenu uključiti i spoj sa vertikalnim olukom.</t>
    </r>
  </si>
  <si>
    <r>
      <t xml:space="preserve">Vertikalni oluk
</t>
    </r>
    <r>
      <rPr>
        <sz val="8"/>
        <color theme="1"/>
        <rFont val="Arial"/>
        <family val="2"/>
      </rPr>
      <t>Nabava, transport i ugradnja Al-plastificiranog lima d=0,55 mm razvijene širine do 55cm za izradu horizontalnog oluka.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U cijenu uključiti i spoj vertikalnog oluka sa kanalicom u blizini, kao i priključak na istu.</t>
    </r>
  </si>
  <si>
    <t>Redni broj</t>
  </si>
  <si>
    <t>Opis materijala i radova</t>
  </si>
  <si>
    <t>Jedin. mjera</t>
  </si>
  <si>
    <t>Količina</t>
  </si>
  <si>
    <t>Jedinična cijena</t>
  </si>
  <si>
    <t>Ukupno</t>
  </si>
  <si>
    <t>A.</t>
  </si>
  <si>
    <t xml:space="preserve">PRIPREMNI RAODOVI I GLAVNI RAZVOD </t>
  </si>
  <si>
    <t>1.</t>
  </si>
  <si>
    <t>Izrada gradilišnog raspleta kabelom PP00-Y 5x 10 mm2 poločenim u zaštitnu cijev. Polaže se ukupno 20 m kabela. Stavka uključuje i potrebni ormar za potebe gradilišta, sa fid 63/0,03 , AO 16-40A i priključnice 2(3)p+n , 3f i 1f.</t>
  </si>
  <si>
    <t>st. 1</t>
  </si>
  <si>
    <t>kpl.</t>
  </si>
  <si>
    <t>2.</t>
  </si>
  <si>
    <t>Ispitivanje i izrada zapisnika ispitivanja gradilišnog priključka od ovlaštene pravne osobe.</t>
  </si>
  <si>
    <t>st. 2</t>
  </si>
  <si>
    <t>3.</t>
  </si>
  <si>
    <r>
      <t xml:space="preserve">Dobava i polaganje napojnog voda od razdjelnika </t>
    </r>
    <r>
      <rPr>
        <b/>
        <sz val="9"/>
        <rFont val="Arial"/>
        <family val="2"/>
        <charset val="238"/>
      </rPr>
      <t>"OJR2"</t>
    </r>
    <r>
      <rPr>
        <sz val="9"/>
        <rFont val="Arial"/>
        <family val="2"/>
        <charset val="238"/>
      </rPr>
      <t xml:space="preserve"> pa do razdjelnika u objektu RO uključivo:</t>
    </r>
  </si>
  <si>
    <t>Vod  NYY-J 5 x 6 mm2</t>
  </si>
  <si>
    <t>Cu 50/35 mm2</t>
  </si>
  <si>
    <t>UKUPNO GLAVNI RAZVOD:</t>
  </si>
  <si>
    <t>B.</t>
  </si>
  <si>
    <t>IZJEDNAČENJE POTENCIJALA I GROMOBRAN</t>
  </si>
  <si>
    <r>
      <t>Dobava Cu sabirnice 500x50x5mm za izradu tračnice za izjednačenje potencijala sa 8 vijčanih priključaka (M8). Sabirnicu montirati u limeni ormarić zaštićen odgovarajućom temeljnom i lak bojom u nijansi ostalih razdjelnika. Ormarić se pričvršćuje odgovarajućim nosačima na zid u uz</t>
    </r>
    <r>
      <rPr>
        <b/>
        <sz val="9"/>
        <rFont val="Arial"/>
        <family val="2"/>
        <charset val="238"/>
      </rPr>
      <t xml:space="preserve"> "RO "</t>
    </r>
    <r>
      <rPr>
        <sz val="9"/>
        <rFont val="Arial"/>
        <family val="2"/>
        <charset val="238"/>
      </rPr>
      <t>. Izvedeno komplet.</t>
    </r>
  </si>
  <si>
    <t>Dobava, polaganje i spajanje voda u cijevi u betonu za povezivanje raznih metalnih cjevovoda, e i sl. na tračnicu za izjednačenje potencijala. Prosječno se polaže:</t>
  </si>
  <si>
    <t>H07V-K 1G16mm2</t>
  </si>
  <si>
    <t>H07V-K 1G10mm2</t>
  </si>
  <si>
    <t>PVC cijev CSΦ25mm</t>
  </si>
  <si>
    <t>Sitni materijal kao stopice, vijci i sl.</t>
  </si>
  <si>
    <t>paušal</t>
  </si>
  <si>
    <t>Povezivanje temeljnog uzemljivača na tračnicu za izjednačenje potencijala sa izvedbom mjernog rastavnog spoja, trakom RF 30x4mm. Dužina trake 8 m. Izvedeno komplet.</t>
  </si>
  <si>
    <t>st. 3</t>
  </si>
  <si>
    <t>4.</t>
  </si>
  <si>
    <r>
      <t xml:space="preserve">Povezivanje tračnice za izjednačenje potencijala sa razdjelnikom </t>
    </r>
    <r>
      <rPr>
        <b/>
        <sz val="9"/>
        <rFont val="Arial"/>
        <family val="2"/>
        <charset val="238"/>
      </rPr>
      <t>"RO"</t>
    </r>
    <r>
      <rPr>
        <sz val="9"/>
        <rFont val="Arial"/>
        <family val="2"/>
        <charset val="238"/>
      </rPr>
      <t xml:space="preserve"> vodom H07V-K 1G25mm2 položenim u PVC cijev CSΦ25mm dužine 5 m.</t>
    </r>
  </si>
  <si>
    <t>st. 4</t>
  </si>
  <si>
    <t>5.</t>
  </si>
  <si>
    <t>Izrada premoštenja metalnih ograda i sl spajanjem pod stopicu kabela H07V-K 1G16mm2 i prelaznom spojnicom na  Rf traku 30x4mm, dužine 5m, uključivo izrada 8 kom spoja.</t>
  </si>
  <si>
    <t>st. 5</t>
  </si>
  <si>
    <t>6.</t>
  </si>
  <si>
    <t>Dobava, ugradnja i spajanje RF 30x4 trake za temeljni uzemljivač, uključujući križne spojnice i izvod za RO, te sabirnicu za izjednačenje potencijala. Uključiti varenje za konstrukciju.</t>
  </si>
  <si>
    <t>st. 6</t>
  </si>
  <si>
    <t>8.</t>
  </si>
  <si>
    <t>Dobava, ugradnja i spajanje Rf 8 žice za krovni razvod, uključujući križne spojnice, adekvatne nosače ovisno o krovu svakih 0,8m  te sav spojni materijal.</t>
  </si>
  <si>
    <t>st. 8</t>
  </si>
  <si>
    <t>9.</t>
  </si>
  <si>
    <t>Sitni potrošni materijal i pribor.</t>
  </si>
  <si>
    <t>kpl</t>
  </si>
  <si>
    <t xml:space="preserve"> </t>
  </si>
  <si>
    <t>UKUPNO IZJEDNAČENJE POTENCIJALA:</t>
  </si>
  <si>
    <t>C.</t>
  </si>
  <si>
    <t>RAZVODNI UREĐAJI I NAPOJNI VODOVI</t>
  </si>
  <si>
    <r>
      <t xml:space="preserve">Dobava i postavljanje na zid razvodnog ormara </t>
    </r>
    <r>
      <rPr>
        <b/>
        <sz val="9"/>
        <rFont val="Arial"/>
        <family val="2"/>
        <charset val="238"/>
      </rPr>
      <t>"RO"</t>
    </r>
    <r>
      <rPr>
        <sz val="9"/>
        <rFont val="Arial"/>
        <family val="2"/>
        <charset val="238"/>
      </rPr>
      <t>, metalni, n/ž, dimenzija 0,3x0,25x0,15m, sa vratima i bravicom, IP54, te slijedećom ugrađenom opremom:</t>
    </r>
  </si>
  <si>
    <t>Odvodnik prenapona V 25-B+C/3+NPE, tip OBO</t>
  </si>
  <si>
    <t>NN prekidač snage , In=25A - 2p, prekidne moći 50kA / 2P fiksne izvedbe, s prednjim priključcima, sa linijskom termalnom magnetskom zaštitom, OI 230V, pom. kontaktima, tip GE</t>
  </si>
  <si>
    <t>FID zaštitna sklopka C25A/2p/0,03 A</t>
  </si>
  <si>
    <t>Jednopolni automatski instalacijski prekidač karakteristike B10A/1p, tip GE</t>
  </si>
  <si>
    <t>Jednopolni automatski instalacijski prekidač karakteristike B16A/1p, tip GE</t>
  </si>
  <si>
    <t>Digitalni trokanalni uklopni sat</t>
  </si>
  <si>
    <t>Grebenasta sklopka za montažu na vrata ormara, 20A/1-0-1/1p.</t>
  </si>
  <si>
    <t>Ostali sitni nespecificirani materijal (L, N i PE sabirnice, nosači,kanalice, stopice, vijci i sl. ) dodati paušalno. Cjena komplet izvedenog razdjelnika sa montažom i spajanjem na objektu, te isporukom sheme spajanja stvarno izvedenog stanja</t>
  </si>
  <si>
    <t>UKUPNO RAZVODNI UREĐAJI I NAPOJNI VODOVI:</t>
  </si>
  <si>
    <t xml:space="preserve">                                         </t>
  </si>
  <si>
    <t>D.</t>
  </si>
  <si>
    <t>ELEKTRIČNA INSTALACIJA</t>
  </si>
  <si>
    <t>Dobava, montaža i spajanje nadgradne LED svjetiljke, tip Sylvania Resisto fixes output ili jednakovrijedno
Tip: _______________________________
Proizvođač: _________________________
kriteriji za ocjenu jednakovrijednosti:
polikarbonatno kućište, polikarbonatni difuzor, dimenzija 1500x87x80 mm (±5%), snaga svjetiljke maksimalno 61W, svjetlosni tok svjetiljke minimalno 8300 lm, distribucije svjetlosnog snopa 110° (±5°), korelirana temperatura nijanse bijelog svjetla 3000K, indeks uzvrata boje minimalno 80, zaštite IP66, IK08, električna klasa I, temperaturno područje rada od -20°C  do +40°C, svjetiljka ima izjavu za potvrđivanje CE znaka, životni vijek svjetiljke minimalno 69.000 sati pri 80% svjetlosnog toka</t>
  </si>
  <si>
    <t>Dobava, montaža i spajanje nadgradne LED svjetiljke, tip Sylvania Resisto fixes output ili jednakovrijedno
Tip: _______________________________
Proizvođač: _________________________
kriteriji za ocjenu jednakovrijednosti:
polikarbonatno kućište, polikarbonatni difuzor, dimenzija 1500x87x80 mm (±5%), snaga svjetiljke maksimalno 30W, svjetlosni tok svjetiljke minimalno 4000 lm, distribucije svjetlosnog snopa 110° (±5°), korelirana temperatura nijanse bijelog svjetla 3000K, indeks uzvrata boje minimalno 80, zaštite IP66, IK08, električna klasa I, temperaturno područje rada od -20°C  do +40°C, svjetiljka ima izjavu za potvrđivanje CE znaka, životni vijek svjetiljke minimalno 69.000 sati pri 80% svjetlosnog toka</t>
  </si>
  <si>
    <t>Izrada izvoda za rasvjetno mjesto uključivo:</t>
  </si>
  <si>
    <t>Kabel NYM-J 3(4,5) x 1,5 mm2</t>
  </si>
  <si>
    <t>PNT cijev CSΦ20mm</t>
  </si>
  <si>
    <t>Spojni materijal</t>
  </si>
  <si>
    <t>st. 11</t>
  </si>
  <si>
    <t>UKUPNO ELEKTRIČNA INSTALACIJA:</t>
  </si>
  <si>
    <t>E.</t>
  </si>
  <si>
    <t>ISPITIVANJE I IZDAVANJE ATESTA</t>
  </si>
  <si>
    <t>Ispitivanje i kontrola električne instalacije obzirom na:</t>
  </si>
  <si>
    <t>Ispitivanje otpora uzemljenja</t>
  </si>
  <si>
    <t>Ispitivanje zaštite od indirektnog napona dodira</t>
  </si>
  <si>
    <t>Ispitivanje otpora izolacije instalacijskih vodova</t>
  </si>
  <si>
    <t>Ispitivanje izjednačenja potencijala</t>
  </si>
  <si>
    <t>Ispitivanje neprekinutosti zaštitnog vodiča</t>
  </si>
  <si>
    <t>Ispitivanje osvjetljenosti</t>
  </si>
  <si>
    <t>Ispitni list podešenosti nazivne struje glavnog prekidača</t>
  </si>
  <si>
    <t>Zaključak o ispravnosti i funkcionalnosti električne instalacije</t>
  </si>
  <si>
    <t>UKUPNO ISPITIVANJE I IZDAVANJE ATESTA:</t>
  </si>
  <si>
    <t>F.</t>
  </si>
  <si>
    <t>Izrada dokumentacije izvedeno stanje u 1 primjerku  u kompletu za tehnički pregled.</t>
  </si>
  <si>
    <t>UKUPNO OSTALI RADOVI:</t>
  </si>
  <si>
    <t>UKUPNO :</t>
  </si>
  <si>
    <t>PDV</t>
  </si>
  <si>
    <t>UKUPNO S PDV-o;</t>
  </si>
  <si>
    <t>GRAĐEVINSKI RADOVI</t>
  </si>
  <si>
    <t>ELEKTRO RADOVI</t>
  </si>
  <si>
    <t>Napomena: Sva oprema je Schneider, Schrack, ABB, Moeller  ili jednakovrijedno. Te je navedena samo kao pomoć pri izradi ponude.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</si>
</sst>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#,##0.00;[Red]#,##0.00"/>
    <numFmt numFmtId="165" formatCode="_-* #,##0.00\ _k_n_-;\-* #,##0.00\ _k_n_-;_-* &quot;-&quot;??\ _k_n_-;_-@_-"/>
    <numFmt numFmtId="166" formatCode="#,##0_ ;\-#,##0\ "/>
    <numFmt numFmtId="167" formatCode="#,##0.00\ &quot;kn&quot;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Calibri"/>
      <family val="2"/>
    </font>
    <font>
      <sz val="8"/>
      <name val="Arial"/>
      <family val="2"/>
      <charset val="238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7.5"/>
      <name val="Arial"/>
      <family val="2"/>
      <charset val="238"/>
    </font>
    <font>
      <sz val="7.5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Arial CE"/>
      <charset val="238"/>
    </font>
    <font>
      <sz val="10"/>
      <name val="Helv"/>
      <charset val="238"/>
    </font>
    <font>
      <sz val="9"/>
      <color theme="0"/>
      <name val="Arial"/>
      <family val="2"/>
      <charset val="238"/>
    </font>
    <font>
      <sz val="9"/>
      <name val="Helv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8" fillId="0" borderId="0"/>
    <xf numFmtId="0" fontId="27" fillId="0" borderId="0"/>
    <xf numFmtId="44" fontId="18" fillId="0" borderId="0" applyFont="0" applyFill="0" applyBorder="0" applyAlignment="0" applyProtection="0"/>
    <xf numFmtId="0" fontId="28" fillId="0" borderId="0"/>
    <xf numFmtId="165" fontId="18" fillId="0" borderId="0" applyFont="0" applyFill="0" applyBorder="0" applyAlignment="0" applyProtection="0"/>
    <xf numFmtId="0" fontId="1" fillId="0" borderId="0"/>
  </cellStyleXfs>
  <cellXfs count="212">
    <xf numFmtId="0" fontId="0" fillId="0" borderId="0" xfId="0"/>
    <xf numFmtId="0" fontId="1" fillId="0" borderId="1" xfId="1" applyBorder="1" applyAlignment="1">
      <alignment horizontal="center"/>
    </xf>
    <xf numFmtId="4" fontId="1" fillId="0" borderId="1" xfId="1" applyNumberFormat="1" applyBorder="1"/>
    <xf numFmtId="0" fontId="1" fillId="0" borderId="0" xfId="1"/>
    <xf numFmtId="1" fontId="2" fillId="2" borderId="2" xfId="1" applyNumberFormat="1" applyFont="1" applyFill="1" applyBorder="1" applyAlignment="1">
      <alignment horizontal="center" vertical="center"/>
    </xf>
    <xf numFmtId="1" fontId="2" fillId="2" borderId="2" xfId="1" applyNumberFormat="1" applyFont="1" applyFill="1" applyBorder="1"/>
    <xf numFmtId="0" fontId="3" fillId="2" borderId="2" xfId="1" applyFont="1" applyFill="1" applyBorder="1" applyAlignment="1">
      <alignment horizontal="center"/>
    </xf>
    <xf numFmtId="4" fontId="3" fillId="2" borderId="2" xfId="1" applyNumberFormat="1" applyFont="1" applyFill="1" applyBorder="1"/>
    <xf numFmtId="0" fontId="3" fillId="0" borderId="0" xfId="1" applyFont="1"/>
    <xf numFmtId="1" fontId="4" fillId="0" borderId="2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wrapText="1"/>
    </xf>
    <xf numFmtId="4" fontId="4" fillId="0" borderId="2" xfId="1" applyNumberFormat="1" applyFont="1" applyBorder="1" applyAlignment="1">
      <alignment horizontal="center"/>
    </xf>
    <xf numFmtId="4" fontId="4" fillId="0" borderId="2" xfId="1" applyNumberFormat="1" applyFont="1" applyBorder="1" applyAlignment="1" applyProtection="1">
      <alignment horizontal="center"/>
      <protection locked="0"/>
    </xf>
    <xf numFmtId="0" fontId="6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1" fontId="2" fillId="3" borderId="2" xfId="1" applyNumberFormat="1" applyFont="1" applyFill="1" applyBorder="1" applyAlignment="1">
      <alignment horizontal="left" vertical="center"/>
    </xf>
    <xf numFmtId="0" fontId="2" fillId="3" borderId="3" xfId="1" applyFont="1" applyFill="1" applyBorder="1" applyAlignment="1">
      <alignment horizontal="left" vertical="center"/>
    </xf>
    <xf numFmtId="0" fontId="2" fillId="3" borderId="4" xfId="1" applyFont="1" applyFill="1" applyBorder="1" applyAlignment="1">
      <alignment horizontal="left" wrapText="1"/>
    </xf>
    <xf numFmtId="4" fontId="2" fillId="3" borderId="4" xfId="1" applyNumberFormat="1" applyFont="1" applyFill="1" applyBorder="1" applyAlignment="1">
      <alignment horizontal="left"/>
    </xf>
    <xf numFmtId="4" fontId="2" fillId="3" borderId="4" xfId="1" applyNumberFormat="1" applyFont="1" applyFill="1" applyBorder="1" applyAlignment="1" applyProtection="1">
      <alignment horizontal="left"/>
      <protection locked="0"/>
    </xf>
    <xf numFmtId="4" fontId="2" fillId="3" borderId="5" xfId="1" applyNumberFormat="1" applyFont="1" applyFill="1" applyBorder="1" applyAlignment="1">
      <alignment horizontal="right"/>
    </xf>
    <xf numFmtId="0" fontId="3" fillId="3" borderId="0" xfId="1" applyFont="1" applyFill="1" applyAlignment="1">
      <alignment horizontal="left"/>
    </xf>
    <xf numFmtId="1" fontId="2" fillId="2" borderId="3" xfId="1" applyNumberFormat="1" applyFont="1" applyFill="1" applyBorder="1"/>
    <xf numFmtId="0" fontId="3" fillId="2" borderId="4" xfId="1" applyFont="1" applyFill="1" applyBorder="1" applyAlignment="1">
      <alignment horizontal="center"/>
    </xf>
    <xf numFmtId="4" fontId="3" fillId="2" borderId="4" xfId="1" applyNumberFormat="1" applyFont="1" applyFill="1" applyBorder="1"/>
    <xf numFmtId="4" fontId="3" fillId="2" borderId="5" xfId="1" applyNumberFormat="1" applyFont="1" applyFill="1" applyBorder="1"/>
    <xf numFmtId="2" fontId="4" fillId="0" borderId="2" xfId="1" applyNumberFormat="1" applyFont="1" applyBorder="1" applyAlignment="1">
      <alignment horizontal="left" vertical="top" wrapText="1"/>
    </xf>
    <xf numFmtId="4" fontId="4" fillId="0" borderId="2" xfId="1" applyNumberFormat="1" applyFont="1" applyBorder="1"/>
    <xf numFmtId="4" fontId="4" fillId="0" borderId="2" xfId="1" applyNumberFormat="1" applyFont="1" applyBorder="1" applyProtection="1">
      <protection locked="0"/>
    </xf>
    <xf numFmtId="2" fontId="5" fillId="0" borderId="2" xfId="1" applyNumberFormat="1" applyFont="1" applyBorder="1" applyAlignment="1">
      <alignment horizontal="left" vertical="top" wrapText="1"/>
    </xf>
    <xf numFmtId="2" fontId="6" fillId="0" borderId="2" xfId="1" applyNumberFormat="1" applyFont="1" applyBorder="1" applyAlignment="1">
      <alignment horizontal="left" vertical="top" wrapText="1"/>
    </xf>
    <xf numFmtId="0" fontId="10" fillId="0" borderId="2" xfId="1" applyFont="1" applyBorder="1" applyAlignment="1">
      <alignment horizontal="left" vertical="top" wrapText="1"/>
    </xf>
    <xf numFmtId="4" fontId="4" fillId="0" borderId="2" xfId="1" applyNumberFormat="1" applyFont="1" applyBorder="1" applyAlignment="1">
      <alignment horizontal="right"/>
    </xf>
    <xf numFmtId="4" fontId="4" fillId="0" borderId="2" xfId="1" applyNumberFormat="1" applyFont="1" applyBorder="1" applyAlignment="1" applyProtection="1">
      <alignment horizontal="right"/>
      <protection locked="0"/>
    </xf>
    <xf numFmtId="0" fontId="12" fillId="0" borderId="2" xfId="1" applyFont="1" applyBorder="1" applyAlignment="1">
      <alignment vertical="top" wrapText="1"/>
    </xf>
    <xf numFmtId="0" fontId="11" fillId="0" borderId="2" xfId="1" applyFont="1" applyBorder="1" applyAlignment="1">
      <alignment horizontal="center"/>
    </xf>
    <xf numFmtId="4" fontId="11" fillId="0" borderId="2" xfId="1" applyNumberFormat="1" applyFont="1" applyBorder="1"/>
    <xf numFmtId="0" fontId="13" fillId="0" borderId="0" xfId="1" applyFont="1"/>
    <xf numFmtId="0" fontId="13" fillId="0" borderId="6" xfId="1" applyFont="1" applyBorder="1"/>
    <xf numFmtId="0" fontId="2" fillId="3" borderId="2" xfId="1" applyFont="1" applyFill="1" applyBorder="1" applyAlignment="1">
      <alignment horizontal="left" vertical="center"/>
    </xf>
    <xf numFmtId="0" fontId="2" fillId="3" borderId="2" xfId="1" applyFont="1" applyFill="1" applyBorder="1" applyAlignment="1">
      <alignment horizontal="left" wrapText="1"/>
    </xf>
    <xf numFmtId="4" fontId="2" fillId="3" borderId="2" xfId="1" applyNumberFormat="1" applyFont="1" applyFill="1" applyBorder="1" applyAlignment="1">
      <alignment horizontal="left"/>
    </xf>
    <xf numFmtId="4" fontId="2" fillId="3" borderId="2" xfId="1" applyNumberFormat="1" applyFont="1" applyFill="1" applyBorder="1" applyAlignment="1" applyProtection="1">
      <alignment horizontal="left"/>
      <protection locked="0"/>
    </xf>
    <xf numFmtId="0" fontId="3" fillId="0" borderId="0" xfId="1" applyFont="1" applyAlignment="1">
      <alignment horizontal="left"/>
    </xf>
    <xf numFmtId="1" fontId="1" fillId="2" borderId="3" xfId="1" applyNumberFormat="1" applyFill="1" applyBorder="1" applyAlignment="1">
      <alignment horizontal="center" vertical="center"/>
    </xf>
    <xf numFmtId="0" fontId="16" fillId="2" borderId="4" xfId="1" applyFont="1" applyFill="1" applyBorder="1"/>
    <xf numFmtId="0" fontId="1" fillId="2" borderId="4" xfId="1" applyFill="1" applyBorder="1" applyAlignment="1">
      <alignment horizontal="center"/>
    </xf>
    <xf numFmtId="4" fontId="1" fillId="2" borderId="4" xfId="1" applyNumberFormat="1" applyFill="1" applyBorder="1"/>
    <xf numFmtId="4" fontId="1" fillId="2" borderId="5" xfId="1" applyNumberFormat="1" applyFill="1" applyBorder="1"/>
    <xf numFmtId="1" fontId="1" fillId="0" borderId="2" xfId="1" applyNumberFormat="1" applyBorder="1" applyAlignment="1">
      <alignment horizontal="center" vertical="center"/>
    </xf>
    <xf numFmtId="0" fontId="17" fillId="0" borderId="2" xfId="1" applyFont="1" applyBorder="1"/>
    <xf numFmtId="0" fontId="1" fillId="0" borderId="2" xfId="1" applyBorder="1" applyAlignment="1">
      <alignment horizontal="center"/>
    </xf>
    <xf numFmtId="4" fontId="1" fillId="0" borderId="2" xfId="1" applyNumberFormat="1" applyBorder="1"/>
    <xf numFmtId="1" fontId="17" fillId="0" borderId="2" xfId="1" applyNumberFormat="1" applyFont="1" applyBorder="1"/>
    <xf numFmtId="0" fontId="16" fillId="2" borderId="4" xfId="1" applyFont="1" applyFill="1" applyBorder="1" applyAlignment="1">
      <alignment horizontal="center"/>
    </xf>
    <xf numFmtId="4" fontId="16" fillId="2" borderId="4" xfId="1" applyNumberFormat="1" applyFont="1" applyFill="1" applyBorder="1"/>
    <xf numFmtId="4" fontId="16" fillId="2" borderId="5" xfId="1" applyNumberFormat="1" applyFont="1" applyFill="1" applyBorder="1"/>
    <xf numFmtId="1" fontId="1" fillId="0" borderId="3" xfId="1" applyNumberFormat="1" applyBorder="1" applyAlignment="1">
      <alignment horizontal="center" vertical="center"/>
    </xf>
    <xf numFmtId="0" fontId="1" fillId="0" borderId="4" xfId="1" applyBorder="1"/>
    <xf numFmtId="0" fontId="1" fillId="0" borderId="4" xfId="1" applyBorder="1" applyAlignment="1">
      <alignment horizontal="center"/>
    </xf>
    <xf numFmtId="4" fontId="1" fillId="0" borderId="4" xfId="1" applyNumberFormat="1" applyBorder="1"/>
    <xf numFmtId="4" fontId="1" fillId="0" borderId="5" xfId="1" applyNumberFormat="1" applyBorder="1"/>
    <xf numFmtId="1" fontId="1" fillId="0" borderId="0" xfId="1" applyNumberFormat="1" applyAlignment="1">
      <alignment horizontal="center" vertical="center"/>
    </xf>
    <xf numFmtId="0" fontId="1" fillId="0" borderId="0" xfId="1" applyAlignment="1">
      <alignment horizontal="center"/>
    </xf>
    <xf numFmtId="4" fontId="1" fillId="0" borderId="0" xfId="1" applyNumberFormat="1"/>
    <xf numFmtId="0" fontId="19" fillId="0" borderId="0" xfId="2" applyFont="1" applyAlignment="1">
      <alignment horizontal="center" vertical="top"/>
    </xf>
    <xf numFmtId="0" fontId="13" fillId="0" borderId="0" xfId="2" applyFont="1" applyAlignment="1">
      <alignment horizontal="left" vertical="top" wrapText="1"/>
    </xf>
    <xf numFmtId="0" fontId="13" fillId="0" borderId="0" xfId="2" applyFont="1" applyAlignment="1">
      <alignment horizontal="center" vertical="top"/>
    </xf>
    <xf numFmtId="4" fontId="13" fillId="0" borderId="0" xfId="2" applyNumberFormat="1" applyFont="1" applyAlignment="1">
      <alignment horizontal="right" vertical="top"/>
    </xf>
    <xf numFmtId="0" fontId="13" fillId="0" borderId="0" xfId="2" applyFont="1" applyAlignment="1">
      <alignment vertical="top"/>
    </xf>
    <xf numFmtId="0" fontId="20" fillId="0" borderId="7" xfId="2" applyFont="1" applyBorder="1" applyAlignment="1">
      <alignment horizontal="center" vertical="top"/>
    </xf>
    <xf numFmtId="0" fontId="24" fillId="0" borderId="0" xfId="2" applyFont="1" applyAlignment="1">
      <alignment vertical="top"/>
    </xf>
    <xf numFmtId="0" fontId="20" fillId="0" borderId="11" xfId="2" applyFont="1" applyBorder="1" applyAlignment="1">
      <alignment horizontal="center" vertical="top"/>
    </xf>
    <xf numFmtId="0" fontId="20" fillId="0" borderId="14" xfId="2" applyFont="1" applyBorder="1" applyAlignment="1">
      <alignment horizontal="center" vertical="top"/>
    </xf>
    <xf numFmtId="49" fontId="25" fillId="4" borderId="2" xfId="2" applyNumberFormat="1" applyFont="1" applyFill="1" applyBorder="1" applyAlignment="1">
      <alignment horizontal="center" vertical="center" wrapText="1"/>
    </xf>
    <xf numFmtId="1" fontId="25" fillId="4" borderId="2" xfId="2" applyNumberFormat="1" applyFont="1" applyFill="1" applyBorder="1" applyAlignment="1">
      <alignment horizontal="center" vertical="center" wrapText="1"/>
    </xf>
    <xf numFmtId="0" fontId="25" fillId="4" borderId="2" xfId="2" applyFont="1" applyFill="1" applyBorder="1" applyAlignment="1">
      <alignment horizontal="center" vertical="center" wrapText="1"/>
    </xf>
    <xf numFmtId="4" fontId="25" fillId="4" borderId="2" xfId="2" applyNumberFormat="1" applyFont="1" applyFill="1" applyBorder="1" applyAlignment="1">
      <alignment horizontal="center" vertical="center" wrapText="1"/>
    </xf>
    <xf numFmtId="0" fontId="15" fillId="0" borderId="0" xfId="2" applyFont="1" applyAlignment="1">
      <alignment vertical="center"/>
    </xf>
    <xf numFmtId="0" fontId="19" fillId="0" borderId="18" xfId="2" applyFont="1" applyBorder="1" applyAlignment="1">
      <alignment horizontal="center" vertical="top"/>
    </xf>
    <xf numFmtId="0" fontId="19" fillId="0" borderId="18" xfId="2" applyFont="1" applyBorder="1" applyAlignment="1">
      <alignment horizontal="left" vertical="top" wrapText="1"/>
    </xf>
    <xf numFmtId="0" fontId="13" fillId="0" borderId="18" xfId="2" applyFont="1" applyBorder="1" applyAlignment="1">
      <alignment horizontal="center" vertical="top"/>
    </xf>
    <xf numFmtId="4" fontId="13" fillId="0" borderId="18" xfId="2" applyNumberFormat="1" applyFont="1" applyBorder="1" applyAlignment="1">
      <alignment horizontal="right" vertical="top"/>
    </xf>
    <xf numFmtId="0" fontId="19" fillId="0" borderId="0" xfId="2" applyFont="1" applyAlignment="1">
      <alignment horizontal="left" vertical="top" wrapText="1"/>
    </xf>
    <xf numFmtId="0" fontId="13" fillId="0" borderId="0" xfId="2" applyFont="1" applyAlignment="1">
      <alignment horizontal="center"/>
    </xf>
    <xf numFmtId="1" fontId="13" fillId="0" borderId="0" xfId="2" applyNumberFormat="1" applyFont="1" applyAlignment="1">
      <alignment horizontal="center"/>
    </xf>
    <xf numFmtId="164" fontId="13" fillId="0" borderId="0" xfId="2" applyNumberFormat="1" applyFont="1"/>
    <xf numFmtId="0" fontId="26" fillId="0" borderId="0" xfId="2" applyFont="1"/>
    <xf numFmtId="49" fontId="13" fillId="0" borderId="19" xfId="2" applyNumberFormat="1" applyFont="1" applyBorder="1" applyAlignment="1">
      <alignment horizontal="left"/>
    </xf>
    <xf numFmtId="0" fontId="13" fillId="0" borderId="19" xfId="2" applyFont="1" applyBorder="1" applyAlignment="1">
      <alignment horizontal="center"/>
    </xf>
    <xf numFmtId="1" fontId="13" fillId="0" borderId="19" xfId="2" applyNumberFormat="1" applyFont="1" applyBorder="1" applyAlignment="1">
      <alignment horizontal="center"/>
    </xf>
    <xf numFmtId="164" fontId="13" fillId="0" borderId="19" xfId="2" applyNumberFormat="1" applyFont="1" applyBorder="1"/>
    <xf numFmtId="49" fontId="19" fillId="0" borderId="0" xfId="2" applyNumberFormat="1" applyFont="1" applyAlignment="1">
      <alignment horizontal="left"/>
    </xf>
    <xf numFmtId="0" fontId="19" fillId="0" borderId="0" xfId="2" applyFont="1" applyAlignment="1">
      <alignment horizontal="center"/>
    </xf>
    <xf numFmtId="3" fontId="19" fillId="0" borderId="0" xfId="2" applyNumberFormat="1" applyFont="1" applyAlignment="1">
      <alignment horizontal="center"/>
    </xf>
    <xf numFmtId="8" fontId="13" fillId="0" borderId="0" xfId="2" applyNumberFormat="1" applyFont="1" applyAlignment="1">
      <alignment horizontal="right"/>
    </xf>
    <xf numFmtId="8" fontId="13" fillId="0" borderId="0" xfId="3" applyNumberFormat="1" applyFont="1" applyAlignment="1">
      <alignment horizontal="right"/>
    </xf>
    <xf numFmtId="0" fontId="13" fillId="0" borderId="0" xfId="2" applyFont="1" applyAlignment="1">
      <alignment horizontal="left"/>
    </xf>
    <xf numFmtId="3" fontId="13" fillId="0" borderId="0" xfId="2" applyNumberFormat="1" applyFont="1" applyAlignment="1">
      <alignment horizontal="center"/>
    </xf>
    <xf numFmtId="0" fontId="19" fillId="0" borderId="19" xfId="2" applyFont="1" applyBorder="1" applyAlignment="1">
      <alignment horizontal="center" vertical="top"/>
    </xf>
    <xf numFmtId="0" fontId="13" fillId="0" borderId="19" xfId="2" applyFont="1" applyBorder="1" applyAlignment="1">
      <alignment horizontal="left" vertical="top" wrapText="1"/>
    </xf>
    <xf numFmtId="4" fontId="13" fillId="0" borderId="19" xfId="2" applyNumberFormat="1" applyFont="1" applyBorder="1" applyAlignment="1">
      <alignment horizontal="right" vertical="top"/>
    </xf>
    <xf numFmtId="0" fontId="19" fillId="5" borderId="0" xfId="2" applyFont="1" applyFill="1" applyAlignment="1">
      <alignment horizontal="center" vertical="top"/>
    </xf>
    <xf numFmtId="0" fontId="19" fillId="5" borderId="0" xfId="2" applyFont="1" applyFill="1" applyAlignment="1">
      <alignment horizontal="left" vertical="top" wrapText="1"/>
    </xf>
    <xf numFmtId="0" fontId="13" fillId="5" borderId="0" xfId="2" applyFont="1" applyFill="1" applyAlignment="1">
      <alignment horizontal="center"/>
    </xf>
    <xf numFmtId="0" fontId="19" fillId="5" borderId="0" xfId="2" applyFont="1" applyFill="1" applyAlignment="1">
      <alignment horizontal="center"/>
    </xf>
    <xf numFmtId="0" fontId="19" fillId="0" borderId="1" xfId="2" applyFont="1" applyBorder="1" applyAlignment="1">
      <alignment horizontal="center" vertical="top"/>
    </xf>
    <xf numFmtId="0" fontId="13" fillId="0" borderId="1" xfId="2" applyFont="1" applyBorder="1" applyAlignment="1">
      <alignment horizontal="left" vertical="top"/>
    </xf>
    <xf numFmtId="0" fontId="13" fillId="0" borderId="1" xfId="2" applyFont="1" applyBorder="1" applyAlignment="1">
      <alignment horizontal="center"/>
    </xf>
    <xf numFmtId="4" fontId="13" fillId="0" borderId="1" xfId="2" applyNumberFormat="1" applyFont="1" applyBorder="1" applyAlignment="1">
      <alignment horizontal="right" vertical="top"/>
    </xf>
    <xf numFmtId="0" fontId="13" fillId="0" borderId="0" xfId="2" applyFont="1" applyAlignment="1">
      <alignment horizontal="left" vertical="top"/>
    </xf>
    <xf numFmtId="4" fontId="13" fillId="0" borderId="18" xfId="2" applyNumberFormat="1" applyFont="1" applyBorder="1" applyAlignment="1">
      <alignment horizontal="right"/>
    </xf>
    <xf numFmtId="4" fontId="13" fillId="0" borderId="0" xfId="2" applyNumberFormat="1" applyFont="1"/>
    <xf numFmtId="4" fontId="13" fillId="0" borderId="0" xfId="3" applyNumberFormat="1" applyFont="1" applyAlignment="1">
      <alignment horizontal="right"/>
    </xf>
    <xf numFmtId="4" fontId="13" fillId="0" borderId="0" xfId="2" applyNumberFormat="1" applyFont="1" applyAlignment="1">
      <alignment horizontal="right"/>
    </xf>
    <xf numFmtId="49" fontId="13" fillId="0" borderId="0" xfId="2" applyNumberFormat="1" applyFont="1" applyAlignment="1">
      <alignment horizontal="left"/>
    </xf>
    <xf numFmtId="0" fontId="13" fillId="0" borderId="0" xfId="5" applyFont="1" applyAlignment="1">
      <alignment horizontal="center"/>
    </xf>
    <xf numFmtId="166" fontId="13" fillId="0" borderId="0" xfId="6" applyNumberFormat="1" applyFont="1" applyFill="1" applyBorder="1" applyAlignment="1">
      <alignment horizontal="center"/>
    </xf>
    <xf numFmtId="3" fontId="13" fillId="0" borderId="19" xfId="2" applyNumberFormat="1" applyFont="1" applyBorder="1" applyAlignment="1">
      <alignment horizontal="center"/>
    </xf>
    <xf numFmtId="4" fontId="13" fillId="0" borderId="19" xfId="2" applyNumberFormat="1" applyFont="1" applyBorder="1" applyAlignment="1">
      <alignment horizontal="right"/>
    </xf>
    <xf numFmtId="4" fontId="13" fillId="0" borderId="19" xfId="3" applyNumberFormat="1" applyFont="1" applyBorder="1" applyAlignment="1">
      <alignment horizontal="right"/>
    </xf>
    <xf numFmtId="49" fontId="13" fillId="0" borderId="0" xfId="2" applyNumberFormat="1" applyFont="1" applyAlignment="1">
      <alignment horizontal="center" vertical="top"/>
    </xf>
    <xf numFmtId="4" fontId="29" fillId="0" borderId="0" xfId="4" applyNumberFormat="1" applyFont="1" applyFill="1" applyAlignment="1"/>
    <xf numFmtId="4" fontId="13" fillId="0" borderId="1" xfId="2" applyNumberFormat="1" applyFont="1" applyBorder="1" applyAlignment="1">
      <alignment horizontal="right"/>
    </xf>
    <xf numFmtId="8" fontId="19" fillId="0" borderId="0" xfId="2" applyNumberFormat="1" applyFont="1" applyAlignment="1">
      <alignment horizontal="right"/>
    </xf>
    <xf numFmtId="8" fontId="19" fillId="0" borderId="0" xfId="3" applyNumberFormat="1" applyFont="1" applyAlignment="1">
      <alignment horizontal="right"/>
    </xf>
    <xf numFmtId="8" fontId="13" fillId="0" borderId="0" xfId="2" applyNumberFormat="1" applyFont="1"/>
    <xf numFmtId="49" fontId="13" fillId="0" borderId="0" xfId="2" applyNumberFormat="1" applyFont="1" applyAlignment="1">
      <alignment horizontal="left" wrapText="1"/>
    </xf>
    <xf numFmtId="49" fontId="19" fillId="0" borderId="19" xfId="2" applyNumberFormat="1" applyFont="1" applyBorder="1" applyAlignment="1">
      <alignment horizontal="left"/>
    </xf>
    <xf numFmtId="0" fontId="19" fillId="0" borderId="19" xfId="2" applyFont="1" applyBorder="1" applyAlignment="1">
      <alignment horizontal="center"/>
    </xf>
    <xf numFmtId="3" fontId="19" fillId="0" borderId="19" xfId="2" applyNumberFormat="1" applyFont="1" applyBorder="1" applyAlignment="1">
      <alignment horizontal="center"/>
    </xf>
    <xf numFmtId="8" fontId="13" fillId="0" borderId="19" xfId="2" applyNumberFormat="1" applyFont="1" applyBorder="1" applyAlignment="1">
      <alignment horizontal="right"/>
    </xf>
    <xf numFmtId="8" fontId="13" fillId="0" borderId="19" xfId="3" applyNumberFormat="1" applyFont="1" applyBorder="1" applyAlignment="1">
      <alignment horizontal="right"/>
    </xf>
    <xf numFmtId="49" fontId="19" fillId="0" borderId="0" xfId="2" applyNumberFormat="1" applyFont="1" applyAlignment="1">
      <alignment horizontal="center" vertical="top"/>
    </xf>
    <xf numFmtId="0" fontId="31" fillId="0" borderId="0" xfId="2" applyFont="1"/>
    <xf numFmtId="0" fontId="31" fillId="0" borderId="0" xfId="2" applyFont="1" applyAlignment="1">
      <alignment horizontal="left"/>
    </xf>
    <xf numFmtId="4" fontId="32" fillId="0" borderId="0" xfId="2" applyNumberFormat="1" applyFont="1" applyAlignment="1">
      <alignment horizontal="right" vertical="center" wrapText="1"/>
    </xf>
    <xf numFmtId="4" fontId="31" fillId="0" borderId="0" xfId="2" applyNumberFormat="1" applyFont="1" applyAlignment="1">
      <alignment horizontal="right" vertical="top" wrapText="1"/>
    </xf>
    <xf numFmtId="49" fontId="33" fillId="0" borderId="0" xfId="2" applyNumberFormat="1" applyFont="1" applyAlignment="1">
      <alignment horizontal="center" vertical="center"/>
    </xf>
    <xf numFmtId="0" fontId="33" fillId="0" borderId="0" xfId="7" applyFont="1" applyAlignment="1">
      <alignment horizontal="left" vertical="center" wrapText="1"/>
    </xf>
    <xf numFmtId="0" fontId="33" fillId="6" borderId="0" xfId="2" applyFont="1" applyFill="1" applyAlignment="1">
      <alignment horizontal="center" vertical="center"/>
    </xf>
    <xf numFmtId="167" fontId="13" fillId="6" borderId="0" xfId="2" applyNumberFormat="1" applyFont="1" applyFill="1" applyAlignment="1">
      <alignment vertical="center"/>
    </xf>
    <xf numFmtId="167" fontId="33" fillId="0" borderId="0" xfId="2" applyNumberFormat="1" applyFont="1" applyAlignment="1">
      <alignment vertical="center"/>
    </xf>
    <xf numFmtId="0" fontId="1" fillId="0" borderId="0" xfId="2" applyFont="1"/>
    <xf numFmtId="8" fontId="15" fillId="0" borderId="0" xfId="3" applyNumberFormat="1" applyFont="1" applyAlignment="1">
      <alignment horizontal="right"/>
    </xf>
    <xf numFmtId="0" fontId="13" fillId="0" borderId="0" xfId="2" applyFont="1" applyAlignment="1">
      <alignment horizontal="left" wrapText="1"/>
    </xf>
    <xf numFmtId="165" fontId="13" fillId="0" borderId="0" xfId="6" applyFont="1" applyFill="1" applyAlignment="1">
      <alignment horizontal="right"/>
    </xf>
    <xf numFmtId="8" fontId="15" fillId="0" borderId="19" xfId="3" applyNumberFormat="1" applyFont="1" applyBorder="1" applyAlignment="1">
      <alignment horizontal="right"/>
    </xf>
    <xf numFmtId="8" fontId="29" fillId="0" borderId="0" xfId="4" applyNumberFormat="1" applyFont="1" applyFill="1" applyAlignment="1"/>
    <xf numFmtId="0" fontId="34" fillId="0" borderId="0" xfId="2" applyFont="1" applyAlignment="1">
      <alignment horizontal="center" vertical="top"/>
    </xf>
    <xf numFmtId="0" fontId="35" fillId="0" borderId="0" xfId="2" applyFont="1" applyAlignment="1">
      <alignment horizontal="left" vertical="top"/>
    </xf>
    <xf numFmtId="0" fontId="35" fillId="0" borderId="0" xfId="2" applyFont="1" applyAlignment="1">
      <alignment horizontal="center"/>
    </xf>
    <xf numFmtId="4" fontId="35" fillId="0" borderId="0" xfId="2" applyNumberFormat="1" applyFont="1" applyAlignment="1">
      <alignment horizontal="right" vertical="top"/>
    </xf>
    <xf numFmtId="0" fontId="35" fillId="0" borderId="0" xfId="2" applyFont="1" applyAlignment="1">
      <alignment vertical="top"/>
    </xf>
    <xf numFmtId="4" fontId="13" fillId="0" borderId="18" xfId="2" applyNumberFormat="1" applyFont="1" applyBorder="1" applyAlignment="1" applyProtection="1">
      <alignment horizontal="right" vertical="top"/>
      <protection locked="0"/>
    </xf>
    <xf numFmtId="0" fontId="13" fillId="0" borderId="0" xfId="2" applyFont="1" applyAlignment="1" applyProtection="1">
      <alignment vertical="top"/>
      <protection locked="0"/>
    </xf>
    <xf numFmtId="4" fontId="13" fillId="0" borderId="0" xfId="2" applyNumberFormat="1" applyFont="1" applyAlignment="1" applyProtection="1">
      <alignment horizontal="right" vertical="top"/>
      <protection locked="0"/>
    </xf>
    <xf numFmtId="8" fontId="13" fillId="0" borderId="0" xfId="2" applyNumberFormat="1" applyFont="1" applyProtection="1">
      <protection locked="0"/>
    </xf>
    <xf numFmtId="4" fontId="19" fillId="0" borderId="0" xfId="2" applyNumberFormat="1" applyFont="1" applyAlignment="1" applyProtection="1">
      <alignment horizontal="right" vertical="top"/>
      <protection locked="0"/>
    </xf>
    <xf numFmtId="4" fontId="13" fillId="0" borderId="19" xfId="2" applyNumberFormat="1" applyFont="1" applyBorder="1" applyAlignment="1" applyProtection="1">
      <alignment horizontal="right" vertical="top"/>
      <protection locked="0"/>
    </xf>
    <xf numFmtId="4" fontId="13" fillId="0" borderId="1" xfId="2" applyNumberFormat="1" applyFont="1" applyBorder="1" applyAlignment="1" applyProtection="1">
      <alignment horizontal="right" vertical="top"/>
      <protection locked="0"/>
    </xf>
    <xf numFmtId="4" fontId="19" fillId="5" borderId="0" xfId="2" applyNumberFormat="1" applyFont="1" applyFill="1" applyAlignment="1">
      <alignment horizontal="right" vertical="top"/>
    </xf>
    <xf numFmtId="2" fontId="13" fillId="0" borderId="0" xfId="2" applyNumberFormat="1" applyFont="1" applyAlignment="1">
      <alignment horizontal="center" vertical="top"/>
    </xf>
    <xf numFmtId="44" fontId="19" fillId="0" borderId="0" xfId="4" applyFont="1" applyAlignment="1">
      <alignment horizontal="right" vertical="top"/>
    </xf>
    <xf numFmtId="4" fontId="19" fillId="0" borderId="0" xfId="2" applyNumberFormat="1" applyFont="1" applyAlignment="1">
      <alignment horizontal="right" vertical="top"/>
    </xf>
    <xf numFmtId="44" fontId="19" fillId="0" borderId="0" xfId="2" applyNumberFormat="1" applyFont="1" applyAlignment="1">
      <alignment horizontal="right" vertical="top"/>
    </xf>
    <xf numFmtId="8" fontId="19" fillId="0" borderId="0" xfId="2" applyNumberFormat="1" applyFont="1" applyAlignment="1">
      <alignment horizontal="right" vertical="top"/>
    </xf>
    <xf numFmtId="0" fontId="19" fillId="0" borderId="1" xfId="2" applyFont="1" applyBorder="1" applyAlignment="1">
      <alignment horizontal="left" vertical="top" wrapText="1"/>
    </xf>
    <xf numFmtId="2" fontId="13" fillId="0" borderId="1" xfId="2" applyNumberFormat="1" applyFont="1" applyBorder="1" applyAlignment="1">
      <alignment horizontal="center" vertical="top"/>
    </xf>
    <xf numFmtId="4" fontId="19" fillId="0" borderId="1" xfId="2" applyNumberFormat="1" applyFont="1" applyBorder="1" applyAlignment="1">
      <alignment horizontal="right" vertical="top"/>
    </xf>
    <xf numFmtId="0" fontId="20" fillId="0" borderId="0" xfId="2" applyFont="1" applyAlignment="1">
      <alignment horizontal="center" vertical="top"/>
    </xf>
    <xf numFmtId="0" fontId="24" fillId="0" borderId="0" xfId="2" applyFont="1" applyAlignment="1">
      <alignment horizontal="left" vertical="top" wrapText="1"/>
    </xf>
    <xf numFmtId="0" fontId="24" fillId="0" borderId="0" xfId="2" applyFont="1" applyAlignment="1">
      <alignment horizontal="center" vertical="top"/>
    </xf>
    <xf numFmtId="4" fontId="24" fillId="0" borderId="0" xfId="2" applyNumberFormat="1" applyFont="1" applyAlignment="1">
      <alignment horizontal="right" vertical="top"/>
    </xf>
    <xf numFmtId="1" fontId="0" fillId="2" borderId="3" xfId="0" applyNumberFormat="1" applyFill="1" applyBorder="1" applyAlignment="1">
      <alignment horizontal="center" vertical="center"/>
    </xf>
    <xf numFmtId="0" fontId="16" fillId="2" borderId="4" xfId="0" applyFont="1" applyFill="1" applyBorder="1"/>
    <xf numFmtId="0" fontId="0" fillId="2" borderId="4" xfId="0" applyFill="1" applyBorder="1" applyAlignment="1">
      <alignment horizontal="center"/>
    </xf>
    <xf numFmtId="4" fontId="0" fillId="2" borderId="4" xfId="0" applyNumberFormat="1" applyFill="1" applyBorder="1"/>
    <xf numFmtId="4" fontId="0" fillId="2" borderId="5" xfId="0" applyNumberFormat="1" applyFill="1" applyBorder="1"/>
    <xf numFmtId="1" fontId="0" fillId="0" borderId="2" xfId="0" applyNumberFormat="1" applyBorder="1" applyAlignment="1">
      <alignment horizontal="center" vertical="center"/>
    </xf>
    <xf numFmtId="4" fontId="0" fillId="0" borderId="2" xfId="0" applyNumberFormat="1" applyBorder="1"/>
    <xf numFmtId="0" fontId="16" fillId="2" borderId="4" xfId="0" applyFont="1" applyFill="1" applyBorder="1" applyAlignment="1">
      <alignment horizontal="center"/>
    </xf>
    <xf numFmtId="4" fontId="16" fillId="2" borderId="4" xfId="0" applyNumberFormat="1" applyFont="1" applyFill="1" applyBorder="1"/>
    <xf numFmtId="4" fontId="16" fillId="2" borderId="5" xfId="0" applyNumberFormat="1" applyFont="1" applyFill="1" applyBorder="1"/>
    <xf numFmtId="1" fontId="1" fillId="0" borderId="1" xfId="1" applyNumberFormat="1" applyBorder="1" applyAlignment="1">
      <alignment horizontal="left" vertical="center" wrapText="1"/>
    </xf>
    <xf numFmtId="0" fontId="1" fillId="0" borderId="1" xfId="1" applyBorder="1" applyAlignment="1">
      <alignment wrapText="1"/>
    </xf>
    <xf numFmtId="8" fontId="19" fillId="5" borderId="0" xfId="4" applyNumberFormat="1" applyFont="1" applyFill="1" applyBorder="1" applyAlignment="1">
      <alignment horizontal="right" vertical="top"/>
    </xf>
    <xf numFmtId="44" fontId="13" fillId="5" borderId="0" xfId="4" applyFont="1" applyFill="1" applyAlignment="1">
      <alignment horizontal="right" vertical="top"/>
    </xf>
    <xf numFmtId="0" fontId="21" fillId="0" borderId="8" xfId="2" applyFont="1" applyBorder="1" applyAlignment="1">
      <alignment horizontal="center" vertical="center" wrapText="1"/>
    </xf>
    <xf numFmtId="0" fontId="22" fillId="0" borderId="8" xfId="2" applyFont="1" applyBorder="1" applyAlignment="1">
      <alignment horizontal="center" vertical="center"/>
    </xf>
    <xf numFmtId="4" fontId="23" fillId="0" borderId="9" xfId="2" applyNumberFormat="1" applyFont="1" applyBorder="1" applyAlignment="1">
      <alignment horizontal="left"/>
    </xf>
    <xf numFmtId="0" fontId="23" fillId="0" borderId="10" xfId="2" applyFont="1" applyBorder="1"/>
    <xf numFmtId="0" fontId="22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 vertical="center"/>
    </xf>
    <xf numFmtId="4" fontId="23" fillId="0" borderId="12" xfId="2" applyNumberFormat="1" applyFont="1" applyBorder="1" applyAlignment="1">
      <alignment horizontal="left" vertical="center"/>
    </xf>
    <xf numFmtId="0" fontId="23" fillId="0" borderId="13" xfId="2" applyFont="1" applyBorder="1" applyAlignment="1">
      <alignment vertical="center"/>
    </xf>
    <xf numFmtId="0" fontId="22" fillId="0" borderId="15" xfId="2" applyFont="1" applyBorder="1" applyAlignment="1">
      <alignment horizontal="center" vertical="center" wrapText="1"/>
    </xf>
    <xf numFmtId="0" fontId="22" fillId="0" borderId="15" xfId="2" applyFont="1" applyBorder="1" applyAlignment="1">
      <alignment horizontal="center" vertical="center"/>
    </xf>
    <xf numFmtId="4" fontId="23" fillId="0" borderId="16" xfId="2" applyNumberFormat="1" applyFont="1" applyBorder="1" applyAlignment="1">
      <alignment horizontal="left" vertical="top"/>
    </xf>
    <xf numFmtId="0" fontId="23" fillId="0" borderId="17" xfId="2" applyFont="1" applyBorder="1" applyAlignment="1">
      <alignment vertical="top"/>
    </xf>
    <xf numFmtId="0" fontId="18" fillId="5" borderId="0" xfId="2" applyFill="1" applyAlignment="1">
      <alignment horizontal="right" vertical="top"/>
    </xf>
    <xf numFmtId="8" fontId="19" fillId="5" borderId="0" xfId="4" applyNumberFormat="1" applyFont="1" applyFill="1" applyBorder="1" applyAlignment="1">
      <alignment horizontal="right"/>
    </xf>
    <xf numFmtId="0" fontId="30" fillId="5" borderId="0" xfId="2" applyFont="1" applyFill="1" applyAlignment="1">
      <alignment horizontal="right"/>
    </xf>
    <xf numFmtId="8" fontId="19" fillId="0" borderId="0" xfId="4" applyNumberFormat="1" applyFont="1" applyAlignment="1">
      <alignment horizontal="right" vertical="top"/>
    </xf>
    <xf numFmtId="44" fontId="19" fillId="0" borderId="0" xfId="4" applyFont="1" applyAlignment="1">
      <alignment horizontal="right" vertical="top"/>
    </xf>
    <xf numFmtId="44" fontId="19" fillId="5" borderId="0" xfId="4" applyFont="1" applyFill="1" applyBorder="1" applyAlignment="1">
      <alignment horizontal="right" vertical="top"/>
    </xf>
    <xf numFmtId="8" fontId="19" fillId="5" borderId="0" xfId="4" applyNumberFormat="1" applyFont="1" applyFill="1" applyBorder="1" applyAlignment="1" applyProtection="1">
      <alignment horizontal="right" vertical="top"/>
      <protection locked="0"/>
    </xf>
    <xf numFmtId="44" fontId="19" fillId="5" borderId="0" xfId="4" applyFont="1" applyFill="1" applyBorder="1" applyAlignment="1" applyProtection="1">
      <alignment horizontal="right" vertical="top"/>
      <protection locked="0"/>
    </xf>
    <xf numFmtId="0" fontId="17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7" fillId="0" borderId="5" xfId="0" applyFont="1" applyBorder="1" applyAlignment="1">
      <alignment horizontal="left"/>
    </xf>
  </cellXfs>
  <cellStyles count="8">
    <cellStyle name="Comma 2" xfId="6" xr:uid="{CA6C1ADD-1563-4BF8-866E-23406E2E50EE}"/>
    <cellStyle name="Currency 2" xfId="4" xr:uid="{459BBCB6-811C-4665-9027-CFC9A66F303D}"/>
    <cellStyle name="Normal 2" xfId="1" xr:uid="{03726A7A-C16E-4F03-8C1C-51CDC63E3FC6}"/>
    <cellStyle name="Normal 3" xfId="2" xr:uid="{E6763FC9-11E0-4818-8347-934B8256FEF1}"/>
    <cellStyle name="Normal_Sheet1" xfId="5" xr:uid="{85E62C84-CDB1-4AF7-8C47-F981177D032B}"/>
    <cellStyle name="Normal_TROŠKOVNIK - KAM - ŽUTO" xfId="3" xr:uid="{8848977C-5A27-48D5-BE7C-5BB4F7440DC6}"/>
    <cellStyle name="Normalno" xfId="0" builtinId="0"/>
    <cellStyle name="Normalno 10 2" xfId="7" xr:uid="{672D8FFD-18D8-4DFA-838A-EFFFB31C3A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78461-6D57-4F8B-BAAE-D834298E4D64}">
  <dimension ref="A1:AO69"/>
  <sheetViews>
    <sheetView tabSelected="1" view="pageBreakPreview" zoomScaleNormal="100" zoomScaleSheetLayoutView="100" workbookViewId="0">
      <selection activeCell="F30" sqref="F30"/>
    </sheetView>
  </sheetViews>
  <sheetFormatPr defaultColWidth="9.140625" defaultRowHeight="15" x14ac:dyDescent="0.25"/>
  <cols>
    <col min="1" max="1" width="9.140625" style="63"/>
    <col min="2" max="2" width="37.140625" style="3" customWidth="1"/>
    <col min="3" max="3" width="9.140625" style="64"/>
    <col min="4" max="4" width="9.140625" style="65"/>
    <col min="5" max="5" width="9.5703125" style="65" customWidth="1"/>
    <col min="6" max="6" width="14.7109375" style="65" bestFit="1" customWidth="1"/>
    <col min="7" max="16384" width="9.140625" style="3"/>
  </cols>
  <sheetData>
    <row r="1" spans="1:6" x14ac:dyDescent="0.25">
      <c r="A1" s="185"/>
      <c r="B1" s="186"/>
      <c r="C1" s="1"/>
      <c r="D1" s="2"/>
      <c r="E1" s="2"/>
      <c r="F1" s="2"/>
    </row>
    <row r="2" spans="1:6" s="8" customFormat="1" ht="15.75" x14ac:dyDescent="0.25">
      <c r="A2" s="4" t="s">
        <v>0</v>
      </c>
      <c r="B2" s="5" t="s">
        <v>1</v>
      </c>
      <c r="C2" s="6"/>
      <c r="D2" s="7"/>
      <c r="E2" s="7"/>
      <c r="F2" s="7"/>
    </row>
    <row r="3" spans="1:6" s="8" customFormat="1" ht="78.75" x14ac:dyDescent="0.2">
      <c r="A3" s="9">
        <v>1</v>
      </c>
      <c r="B3" s="10" t="s">
        <v>2</v>
      </c>
      <c r="C3" s="11" t="s">
        <v>3</v>
      </c>
      <c r="D3" s="12">
        <v>1</v>
      </c>
      <c r="E3" s="13"/>
      <c r="F3" s="12" t="str">
        <f t="shared" ref="F3:F8" si="0">+IF(D3*E3&gt;0,D3*E3,"")</f>
        <v/>
      </c>
    </row>
    <row r="4" spans="1:6" s="8" customFormat="1" x14ac:dyDescent="0.2">
      <c r="A4" s="9">
        <f>+A3+1</f>
        <v>2</v>
      </c>
      <c r="B4" s="14" t="s">
        <v>4</v>
      </c>
      <c r="C4" s="11" t="s">
        <v>3</v>
      </c>
      <c r="D4" s="12">
        <v>1</v>
      </c>
      <c r="E4" s="13"/>
      <c r="F4" s="12" t="str">
        <f t="shared" si="0"/>
        <v/>
      </c>
    </row>
    <row r="5" spans="1:6" s="8" customFormat="1" ht="112.5" x14ac:dyDescent="0.2">
      <c r="A5" s="9">
        <f t="shared" ref="A5:A8" si="1">+A4+1</f>
        <v>3</v>
      </c>
      <c r="B5" s="10" t="s">
        <v>5</v>
      </c>
      <c r="C5" s="11" t="s">
        <v>3</v>
      </c>
      <c r="D5" s="12">
        <v>1</v>
      </c>
      <c r="E5" s="13"/>
      <c r="F5" s="12" t="str">
        <f t="shared" si="0"/>
        <v/>
      </c>
    </row>
    <row r="6" spans="1:6" s="8" customFormat="1" ht="67.5" x14ac:dyDescent="0.2">
      <c r="A6" s="9">
        <f t="shared" si="1"/>
        <v>4</v>
      </c>
      <c r="B6" s="10" t="s">
        <v>6</v>
      </c>
      <c r="C6" s="11" t="s">
        <v>3</v>
      </c>
      <c r="D6" s="12">
        <v>1</v>
      </c>
      <c r="E6" s="13"/>
      <c r="F6" s="12" t="str">
        <f t="shared" si="0"/>
        <v/>
      </c>
    </row>
    <row r="7" spans="1:6" s="8" customFormat="1" ht="56.25" x14ac:dyDescent="0.2">
      <c r="A7" s="9">
        <f t="shared" si="1"/>
        <v>5</v>
      </c>
      <c r="B7" s="15" t="s">
        <v>7</v>
      </c>
      <c r="C7" s="11" t="s">
        <v>8</v>
      </c>
      <c r="D7" s="12">
        <v>100</v>
      </c>
      <c r="E7" s="13"/>
      <c r="F7" s="12" t="str">
        <f t="shared" si="0"/>
        <v/>
      </c>
    </row>
    <row r="8" spans="1:6" s="8" customFormat="1" ht="56.25" x14ac:dyDescent="0.2">
      <c r="A8" s="9">
        <f t="shared" si="1"/>
        <v>6</v>
      </c>
      <c r="B8" s="10" t="s">
        <v>9</v>
      </c>
      <c r="C8" s="11" t="s">
        <v>10</v>
      </c>
      <c r="D8" s="12">
        <v>200</v>
      </c>
      <c r="E8" s="13"/>
      <c r="F8" s="12" t="str">
        <f t="shared" si="0"/>
        <v/>
      </c>
    </row>
    <row r="9" spans="1:6" s="22" customFormat="1" ht="15.75" x14ac:dyDescent="0.25">
      <c r="A9" s="16" t="str">
        <f>+CONCATENATE("UKUPNO"&amp;" "&amp;B2)</f>
        <v>UKUPNO PRIPREMNI RADOVI</v>
      </c>
      <c r="B9" s="17"/>
      <c r="C9" s="18"/>
      <c r="D9" s="19"/>
      <c r="E9" s="20"/>
      <c r="F9" s="21"/>
    </row>
    <row r="10" spans="1:6" x14ac:dyDescent="0.25">
      <c r="A10" s="3"/>
      <c r="C10" s="3"/>
      <c r="D10" s="3"/>
      <c r="E10" s="3"/>
      <c r="F10" s="3"/>
    </row>
    <row r="11" spans="1:6" s="8" customFormat="1" ht="15.75" x14ac:dyDescent="0.25">
      <c r="A11" s="4" t="s">
        <v>11</v>
      </c>
      <c r="B11" s="23" t="s">
        <v>12</v>
      </c>
      <c r="C11" s="24"/>
      <c r="D11" s="25"/>
      <c r="E11" s="25"/>
      <c r="F11" s="26"/>
    </row>
    <row r="12" spans="1:6" ht="112.5" x14ac:dyDescent="0.25">
      <c r="A12" s="9">
        <v>1</v>
      </c>
      <c r="B12" s="27" t="s">
        <v>13</v>
      </c>
      <c r="C12" s="11" t="s">
        <v>14</v>
      </c>
      <c r="D12" s="28">
        <v>230</v>
      </c>
      <c r="E12" s="29"/>
      <c r="F12" s="12" t="str">
        <f t="shared" ref="F12:F21" si="2">+IF(D12*E12&gt;0,D12*E12,"")</f>
        <v/>
      </c>
    </row>
    <row r="13" spans="1:6" ht="78.75" x14ac:dyDescent="0.25">
      <c r="A13" s="9">
        <f>+A12+1</f>
        <v>2</v>
      </c>
      <c r="B13" s="30" t="s">
        <v>15</v>
      </c>
      <c r="C13" s="11" t="s">
        <v>14</v>
      </c>
      <c r="D13" s="28">
        <v>135</v>
      </c>
      <c r="E13" s="29"/>
      <c r="F13" s="12" t="str">
        <f t="shared" si="2"/>
        <v/>
      </c>
    </row>
    <row r="14" spans="1:6" ht="67.5" x14ac:dyDescent="0.25">
      <c r="A14" s="9">
        <f t="shared" ref="A14:A21" si="3">+A13+1</f>
        <v>3</v>
      </c>
      <c r="B14" s="27" t="s">
        <v>16</v>
      </c>
      <c r="C14" s="11" t="s">
        <v>10</v>
      </c>
      <c r="D14" s="28">
        <v>230</v>
      </c>
      <c r="E14" s="29"/>
      <c r="F14" s="12" t="str">
        <f t="shared" si="2"/>
        <v/>
      </c>
    </row>
    <row r="15" spans="1:6" ht="78.75" x14ac:dyDescent="0.25">
      <c r="A15" s="9">
        <f t="shared" si="3"/>
        <v>4</v>
      </c>
      <c r="B15" s="31" t="s">
        <v>17</v>
      </c>
      <c r="C15" s="11" t="s">
        <v>14</v>
      </c>
      <c r="D15" s="28">
        <v>35</v>
      </c>
      <c r="E15" s="29"/>
      <c r="F15" s="12" t="str">
        <f t="shared" si="2"/>
        <v/>
      </c>
    </row>
    <row r="16" spans="1:6" ht="101.25" x14ac:dyDescent="0.25">
      <c r="A16" s="9">
        <f t="shared" si="3"/>
        <v>5</v>
      </c>
      <c r="B16" s="14" t="s">
        <v>18</v>
      </c>
      <c r="C16" s="11" t="s">
        <v>14</v>
      </c>
      <c r="D16" s="28">
        <v>160</v>
      </c>
      <c r="E16" s="29"/>
      <c r="F16" s="12" t="str">
        <f t="shared" si="2"/>
        <v/>
      </c>
    </row>
    <row r="17" spans="1:6" ht="236.25" x14ac:dyDescent="0.25">
      <c r="A17" s="9">
        <f t="shared" si="3"/>
        <v>6</v>
      </c>
      <c r="B17" s="14" t="s">
        <v>19</v>
      </c>
      <c r="C17" s="11" t="s">
        <v>14</v>
      </c>
      <c r="D17" s="28">
        <v>70</v>
      </c>
      <c r="E17" s="29"/>
      <c r="F17" s="12" t="str">
        <f t="shared" si="2"/>
        <v/>
      </c>
    </row>
    <row r="18" spans="1:6" ht="78.75" x14ac:dyDescent="0.25">
      <c r="A18" s="9">
        <f t="shared" si="3"/>
        <v>7</v>
      </c>
      <c r="B18" s="14" t="s">
        <v>20</v>
      </c>
      <c r="C18" s="11" t="s">
        <v>21</v>
      </c>
      <c r="D18" s="28">
        <v>30</v>
      </c>
      <c r="E18" s="29"/>
      <c r="F18" s="12" t="str">
        <f t="shared" si="2"/>
        <v/>
      </c>
    </row>
    <row r="19" spans="1:6" ht="67.5" x14ac:dyDescent="0.25">
      <c r="A19" s="9">
        <f t="shared" si="3"/>
        <v>8</v>
      </c>
      <c r="B19" s="14" t="s">
        <v>22</v>
      </c>
      <c r="C19" s="11" t="s">
        <v>21</v>
      </c>
      <c r="D19" s="28">
        <v>15</v>
      </c>
      <c r="E19" s="29"/>
      <c r="F19" s="12" t="str">
        <f t="shared" si="2"/>
        <v/>
      </c>
    </row>
    <row r="20" spans="1:6" ht="45" x14ac:dyDescent="0.25">
      <c r="A20" s="9">
        <f t="shared" si="3"/>
        <v>9</v>
      </c>
      <c r="B20" s="14" t="s">
        <v>23</v>
      </c>
      <c r="C20" s="11" t="s">
        <v>21</v>
      </c>
      <c r="D20" s="28">
        <v>17</v>
      </c>
      <c r="E20" s="29"/>
      <c r="F20" s="12" t="str">
        <f t="shared" si="2"/>
        <v/>
      </c>
    </row>
    <row r="21" spans="1:6" ht="33.75" x14ac:dyDescent="0.25">
      <c r="A21" s="9">
        <f t="shared" si="3"/>
        <v>10</v>
      </c>
      <c r="B21" s="14" t="s">
        <v>24</v>
      </c>
      <c r="C21" s="11" t="s">
        <v>25</v>
      </c>
      <c r="D21" s="28">
        <v>300</v>
      </c>
      <c r="E21" s="29"/>
      <c r="F21" s="12" t="str">
        <f t="shared" si="2"/>
        <v/>
      </c>
    </row>
    <row r="22" spans="1:6" s="22" customFormat="1" ht="15.75" x14ac:dyDescent="0.25">
      <c r="A22" s="16" t="str">
        <f>+CONCATENATE("UKUPNO"&amp;" "&amp;B11)</f>
        <v>UKUPNO ZEMLJANI RADOVI</v>
      </c>
      <c r="B22" s="17"/>
      <c r="C22" s="18"/>
      <c r="D22" s="19"/>
      <c r="E22" s="20"/>
      <c r="F22" s="21"/>
    </row>
    <row r="23" spans="1:6" x14ac:dyDescent="0.25">
      <c r="A23" s="3"/>
      <c r="C23" s="3"/>
      <c r="D23" s="3"/>
      <c r="E23" s="3"/>
      <c r="F23" s="3"/>
    </row>
    <row r="24" spans="1:6" s="8" customFormat="1" ht="18.75" customHeight="1" x14ac:dyDescent="0.25">
      <c r="A24" s="4" t="s">
        <v>26</v>
      </c>
      <c r="B24" s="23" t="s">
        <v>27</v>
      </c>
      <c r="C24" s="24"/>
      <c r="D24" s="25"/>
      <c r="E24" s="25"/>
      <c r="F24" s="26"/>
    </row>
    <row r="25" spans="1:6" ht="90" x14ac:dyDescent="0.25">
      <c r="A25" s="9">
        <v>1</v>
      </c>
      <c r="B25" s="32" t="s">
        <v>28</v>
      </c>
      <c r="C25" s="11" t="s">
        <v>14</v>
      </c>
      <c r="D25" s="33">
        <v>20</v>
      </c>
      <c r="E25" s="34"/>
      <c r="F25" s="12" t="str">
        <f t="shared" ref="F25:F27" si="4">+IF(D25*E25&gt;0,D25*E25,"")</f>
        <v/>
      </c>
    </row>
    <row r="26" spans="1:6" ht="112.5" x14ac:dyDescent="0.25">
      <c r="A26" s="9">
        <f t="shared" ref="A26:A29" si="5">+A25+1</f>
        <v>2</v>
      </c>
      <c r="B26" s="10" t="s">
        <v>29</v>
      </c>
      <c r="C26" s="11" t="s">
        <v>14</v>
      </c>
      <c r="D26" s="33">
        <v>90</v>
      </c>
      <c r="E26" s="34"/>
      <c r="F26" s="12" t="str">
        <f t="shared" si="4"/>
        <v/>
      </c>
    </row>
    <row r="27" spans="1:6" ht="67.5" x14ac:dyDescent="0.25">
      <c r="A27" s="9">
        <f t="shared" si="5"/>
        <v>3</v>
      </c>
      <c r="B27" s="14" t="s">
        <v>30</v>
      </c>
      <c r="C27" s="11" t="s">
        <v>31</v>
      </c>
      <c r="D27" s="33">
        <v>13000</v>
      </c>
      <c r="E27" s="34"/>
      <c r="F27" s="12" t="str">
        <f t="shared" si="4"/>
        <v/>
      </c>
    </row>
    <row r="28" spans="1:6" ht="123.75" x14ac:dyDescent="0.25">
      <c r="A28" s="9">
        <f t="shared" si="5"/>
        <v>4</v>
      </c>
      <c r="B28" s="32" t="s">
        <v>32</v>
      </c>
      <c r="C28" s="11" t="s">
        <v>33</v>
      </c>
      <c r="D28" s="33">
        <v>6</v>
      </c>
      <c r="E28" s="34"/>
      <c r="F28" s="12" t="str">
        <f>+IF(D28*E28&gt;0,D28*E28,"")</f>
        <v/>
      </c>
    </row>
    <row r="29" spans="1:6" ht="123.75" x14ac:dyDescent="0.25">
      <c r="A29" s="9">
        <f t="shared" si="5"/>
        <v>5</v>
      </c>
      <c r="B29" s="32" t="s">
        <v>34</v>
      </c>
      <c r="C29" s="11" t="s">
        <v>33</v>
      </c>
      <c r="D29" s="33">
        <v>2</v>
      </c>
      <c r="E29" s="34"/>
      <c r="F29" s="12" t="str">
        <f>+IF(D29*E29&gt;0,D29*E29,"")</f>
        <v/>
      </c>
    </row>
    <row r="30" spans="1:6" s="22" customFormat="1" ht="15.75" x14ac:dyDescent="0.25">
      <c r="A30" s="16" t="str">
        <f>+CONCATENATE("UKUPNO"&amp;" "&amp;B24)</f>
        <v>UKUPNO BETONSKI I AMRIRAČKI RADOVI</v>
      </c>
      <c r="B30" s="17"/>
      <c r="C30" s="18"/>
      <c r="D30" s="19"/>
      <c r="E30" s="20"/>
      <c r="F30" s="21"/>
    </row>
    <row r="31" spans="1:6" s="8" customFormat="1" ht="15.75" x14ac:dyDescent="0.25">
      <c r="A31" s="3"/>
      <c r="B31" s="3"/>
      <c r="C31" s="3"/>
      <c r="D31" s="3"/>
      <c r="E31" s="3"/>
      <c r="F31" s="3"/>
    </row>
    <row r="32" spans="1:6" s="8" customFormat="1" ht="15.75" x14ac:dyDescent="0.25">
      <c r="A32" s="4" t="s">
        <v>35</v>
      </c>
      <c r="B32" s="23" t="s">
        <v>36</v>
      </c>
      <c r="C32" s="24"/>
      <c r="D32" s="25"/>
      <c r="E32" s="25"/>
      <c r="F32" s="26"/>
    </row>
    <row r="33" spans="1:41" ht="146.25" x14ac:dyDescent="0.25">
      <c r="A33" s="9">
        <v>1</v>
      </c>
      <c r="B33" s="32" t="s">
        <v>37</v>
      </c>
      <c r="C33" s="11" t="s">
        <v>10</v>
      </c>
      <c r="D33" s="33">
        <v>80</v>
      </c>
      <c r="E33" s="34"/>
      <c r="F33" s="12" t="str">
        <f>+IF(D33*E33&gt;0,D33*E33,"")</f>
        <v/>
      </c>
    </row>
    <row r="34" spans="1:41" ht="157.5" x14ac:dyDescent="0.25">
      <c r="A34" s="9">
        <f t="shared" ref="A34:A35" si="6">+A33+1</f>
        <v>2</v>
      </c>
      <c r="B34" s="14" t="s">
        <v>38</v>
      </c>
      <c r="C34" s="11" t="s">
        <v>10</v>
      </c>
      <c r="D34" s="33">
        <v>80</v>
      </c>
      <c r="E34" s="34"/>
      <c r="F34" s="12" t="str">
        <f t="shared" ref="F34:F35" si="7">+IF(D34*E34&gt;0,D34*E34,"")</f>
        <v/>
      </c>
    </row>
    <row r="35" spans="1:41" ht="157.5" x14ac:dyDescent="0.25">
      <c r="A35" s="9">
        <f t="shared" si="6"/>
        <v>3</v>
      </c>
      <c r="B35" s="14" t="s">
        <v>39</v>
      </c>
      <c r="C35" s="11" t="s">
        <v>8</v>
      </c>
      <c r="D35" s="33">
        <v>20</v>
      </c>
      <c r="E35" s="34"/>
      <c r="F35" s="12" t="str">
        <f t="shared" si="7"/>
        <v/>
      </c>
    </row>
    <row r="36" spans="1:41" s="22" customFormat="1" ht="15.75" x14ac:dyDescent="0.25">
      <c r="A36" s="16" t="str">
        <f>+CONCATENATE("UKUPNO"&amp;" "&amp;B32)</f>
        <v>UKUPNO ASFALTERSKI RADOVI</v>
      </c>
      <c r="B36" s="17"/>
      <c r="C36" s="18"/>
      <c r="D36" s="19"/>
      <c r="E36" s="20"/>
      <c r="F36" s="21"/>
    </row>
    <row r="37" spans="1:41" x14ac:dyDescent="0.25">
      <c r="A37" s="3"/>
      <c r="C37" s="3"/>
      <c r="D37" s="3"/>
      <c r="E37" s="3"/>
      <c r="F37" s="3"/>
    </row>
    <row r="38" spans="1:41" s="8" customFormat="1" ht="15.75" x14ac:dyDescent="0.25">
      <c r="A38" s="4" t="s">
        <v>40</v>
      </c>
      <c r="B38" s="23" t="s">
        <v>41</v>
      </c>
      <c r="C38" s="24"/>
      <c r="D38" s="25"/>
      <c r="E38" s="25"/>
      <c r="F38" s="26"/>
    </row>
    <row r="39" spans="1:41" s="38" customFormat="1" ht="112.5" x14ac:dyDescent="0.2">
      <c r="A39" s="9">
        <v>1</v>
      </c>
      <c r="B39" s="35" t="s">
        <v>42</v>
      </c>
      <c r="C39" s="36" t="s">
        <v>8</v>
      </c>
      <c r="D39" s="37">
        <v>20</v>
      </c>
      <c r="E39" s="37"/>
      <c r="F39" s="12" t="str">
        <f t="shared" ref="F39:F43" si="8">+IF(D39*E39&gt;0,D39*E39,"")</f>
        <v/>
      </c>
      <c r="AO39" s="39"/>
    </row>
    <row r="40" spans="1:41" s="38" customFormat="1" ht="112.5" x14ac:dyDescent="0.2">
      <c r="A40" s="9">
        <v>2</v>
      </c>
      <c r="B40" s="35" t="s">
        <v>43</v>
      </c>
      <c r="C40" s="36" t="s">
        <v>8</v>
      </c>
      <c r="D40" s="37">
        <v>50</v>
      </c>
      <c r="E40" s="37"/>
      <c r="F40" s="12" t="str">
        <f t="shared" si="8"/>
        <v/>
      </c>
      <c r="AO40" s="39"/>
    </row>
    <row r="41" spans="1:41" s="38" customFormat="1" ht="90" x14ac:dyDescent="0.2">
      <c r="A41" s="9">
        <f>+A39+1</f>
        <v>2</v>
      </c>
      <c r="B41" s="35" t="s">
        <v>44</v>
      </c>
      <c r="C41" s="36" t="s">
        <v>10</v>
      </c>
      <c r="D41" s="37">
        <v>12</v>
      </c>
      <c r="E41" s="37"/>
      <c r="F41" s="12" t="str">
        <f t="shared" si="8"/>
        <v/>
      </c>
      <c r="AO41" s="39"/>
    </row>
    <row r="42" spans="1:41" s="38" customFormat="1" ht="78.75" x14ac:dyDescent="0.2">
      <c r="A42" s="9">
        <f t="shared" ref="A42:A43" si="9">+A41+1</f>
        <v>3</v>
      </c>
      <c r="B42" s="35" t="s">
        <v>45</v>
      </c>
      <c r="C42" s="36" t="s">
        <v>33</v>
      </c>
      <c r="D42" s="37">
        <v>2</v>
      </c>
      <c r="E42" s="37"/>
      <c r="F42" s="12" t="str">
        <f t="shared" si="8"/>
        <v/>
      </c>
      <c r="AO42" s="39"/>
    </row>
    <row r="43" spans="1:41" s="38" customFormat="1" ht="157.5" x14ac:dyDescent="0.2">
      <c r="A43" s="9">
        <f t="shared" si="9"/>
        <v>4</v>
      </c>
      <c r="B43" s="35" t="s">
        <v>46</v>
      </c>
      <c r="C43" s="36" t="s">
        <v>33</v>
      </c>
      <c r="D43" s="37">
        <v>4</v>
      </c>
      <c r="E43" s="37"/>
      <c r="F43" s="12" t="str">
        <f t="shared" si="8"/>
        <v/>
      </c>
      <c r="AO43" s="39"/>
    </row>
    <row r="44" spans="1:41" s="22" customFormat="1" ht="15.75" x14ac:dyDescent="0.25">
      <c r="A44" s="16" t="str">
        <f>+CONCATENATE("UKUPNO"&amp;" "&amp;B38)</f>
        <v>UKUPNO SIGNALIZACIJA</v>
      </c>
      <c r="B44" s="40"/>
      <c r="C44" s="41"/>
      <c r="D44" s="42"/>
      <c r="E44" s="43"/>
      <c r="F44" s="42"/>
    </row>
    <row r="45" spans="1:41" x14ac:dyDescent="0.25">
      <c r="A45" s="3"/>
      <c r="C45" s="3"/>
      <c r="D45" s="3"/>
      <c r="E45" s="3"/>
      <c r="F45" s="3"/>
    </row>
    <row r="46" spans="1:41" s="8" customFormat="1" ht="15.75" x14ac:dyDescent="0.25">
      <c r="A46" s="4" t="s">
        <v>47</v>
      </c>
      <c r="B46" s="23" t="s">
        <v>48</v>
      </c>
      <c r="C46" s="24"/>
      <c r="D46" s="25"/>
      <c r="E46" s="25"/>
      <c r="F46" s="26"/>
    </row>
    <row r="47" spans="1:41" s="38" customFormat="1" ht="45" x14ac:dyDescent="0.2">
      <c r="A47" s="9">
        <v>1</v>
      </c>
      <c r="B47" s="35" t="s">
        <v>49</v>
      </c>
      <c r="C47" s="36" t="s">
        <v>8</v>
      </c>
      <c r="D47" s="37">
        <v>15</v>
      </c>
      <c r="E47" s="37"/>
      <c r="F47" s="12" t="str">
        <f t="shared" ref="F47:F50" si="10">+IF(D47*E47&gt;0,D47*E47,"")</f>
        <v/>
      </c>
      <c r="AO47" s="39"/>
    </row>
    <row r="48" spans="1:41" s="38" customFormat="1" ht="112.5" x14ac:dyDescent="0.2">
      <c r="A48" s="9">
        <f>+A47+1</f>
        <v>2</v>
      </c>
      <c r="B48" s="35" t="s">
        <v>50</v>
      </c>
      <c r="C48" s="36" t="s">
        <v>8</v>
      </c>
      <c r="D48" s="37">
        <v>15</v>
      </c>
      <c r="E48" s="37"/>
      <c r="F48" s="12" t="str">
        <f t="shared" si="10"/>
        <v/>
      </c>
      <c r="AO48" s="39"/>
    </row>
    <row r="49" spans="1:41" s="38" customFormat="1" ht="101.25" x14ac:dyDescent="0.2">
      <c r="A49" s="9">
        <f t="shared" ref="A49:A50" si="11">+A48+1</f>
        <v>3</v>
      </c>
      <c r="B49" s="35" t="s">
        <v>51</v>
      </c>
      <c r="C49" s="36" t="s">
        <v>8</v>
      </c>
      <c r="D49" s="37">
        <v>15</v>
      </c>
      <c r="E49" s="37"/>
      <c r="F49" s="12" t="str">
        <f t="shared" si="10"/>
        <v/>
      </c>
      <c r="AO49" s="39"/>
    </row>
    <row r="50" spans="1:41" s="38" customFormat="1" ht="90" x14ac:dyDescent="0.2">
      <c r="A50" s="9">
        <f t="shared" si="11"/>
        <v>4</v>
      </c>
      <c r="B50" s="35" t="s">
        <v>52</v>
      </c>
      <c r="C50" s="36" t="s">
        <v>8</v>
      </c>
      <c r="D50" s="37">
        <v>25</v>
      </c>
      <c r="E50" s="37"/>
      <c r="F50" s="12" t="str">
        <f t="shared" si="10"/>
        <v/>
      </c>
      <c r="AO50" s="39"/>
    </row>
    <row r="51" spans="1:41" s="22" customFormat="1" ht="15.75" x14ac:dyDescent="0.25">
      <c r="A51" s="16" t="str">
        <f>+CONCATENATE("UKUPNO"&amp;" "&amp;B46)</f>
        <v>UKUPNO OSTALI RADOVI</v>
      </c>
      <c r="B51" s="40"/>
      <c r="C51" s="41"/>
      <c r="D51" s="42"/>
      <c r="E51" s="43"/>
      <c r="F51" s="42" t="str">
        <f>+IF(SUM(F47:F50)&gt;0,SUM(F47:F50),"")</f>
        <v/>
      </c>
    </row>
    <row r="52" spans="1:41" x14ac:dyDescent="0.25">
      <c r="A52" s="3"/>
      <c r="C52" s="3"/>
      <c r="D52" s="3"/>
      <c r="E52" s="3"/>
      <c r="F52" s="3"/>
    </row>
    <row r="53" spans="1:41" s="8" customFormat="1" ht="15.75" x14ac:dyDescent="0.25">
      <c r="A53" s="4" t="s">
        <v>53</v>
      </c>
      <c r="B53" s="23" t="s">
        <v>54</v>
      </c>
      <c r="C53" s="24"/>
      <c r="D53" s="25"/>
      <c r="E53" s="25"/>
      <c r="F53" s="26"/>
    </row>
    <row r="54" spans="1:41" s="38" customFormat="1" ht="50.25" customHeight="1" x14ac:dyDescent="0.2">
      <c r="A54" s="9">
        <v>1</v>
      </c>
      <c r="B54" s="35" t="s">
        <v>55</v>
      </c>
      <c r="C54" s="36" t="s">
        <v>3</v>
      </c>
      <c r="D54" s="37">
        <v>1</v>
      </c>
      <c r="E54" s="37"/>
      <c r="F54" s="12" t="str">
        <f t="shared" ref="F54:F56" si="12">+IF(D54*E54&gt;0,D54*E54,"")</f>
        <v/>
      </c>
      <c r="AO54" s="39"/>
    </row>
    <row r="55" spans="1:41" s="38" customFormat="1" ht="46.5" customHeight="1" x14ac:dyDescent="0.2">
      <c r="A55" s="9">
        <f t="shared" ref="A55:A56" si="13">+A54+1</f>
        <v>2</v>
      </c>
      <c r="B55" s="35" t="s">
        <v>56</v>
      </c>
      <c r="C55" s="36" t="s">
        <v>3</v>
      </c>
      <c r="D55" s="37">
        <v>1</v>
      </c>
      <c r="E55" s="37"/>
      <c r="F55" s="12" t="str">
        <f t="shared" si="12"/>
        <v/>
      </c>
      <c r="AO55" s="39"/>
    </row>
    <row r="56" spans="1:41" s="38" customFormat="1" ht="60.75" customHeight="1" x14ac:dyDescent="0.2">
      <c r="A56" s="9">
        <f t="shared" si="13"/>
        <v>3</v>
      </c>
      <c r="B56" s="35" t="s">
        <v>57</v>
      </c>
      <c r="C56" s="36" t="s">
        <v>3</v>
      </c>
      <c r="D56" s="37">
        <v>1</v>
      </c>
      <c r="E56" s="37"/>
      <c r="F56" s="12" t="str">
        <f t="shared" si="12"/>
        <v/>
      </c>
      <c r="AO56" s="39"/>
    </row>
    <row r="57" spans="1:41" s="22" customFormat="1" ht="15.75" x14ac:dyDescent="0.25">
      <c r="A57" s="16" t="str">
        <f>+CONCATENATE("UKUPNO"&amp;" "&amp;B53)</f>
        <v>UKUPNO ZAVRŠNI RADOVI</v>
      </c>
      <c r="B57" s="40"/>
      <c r="C57" s="41"/>
      <c r="D57" s="42"/>
      <c r="E57" s="43"/>
      <c r="F57" s="42" t="str">
        <f>+IF(SUM(F54:F56)&gt;0,SUM(F54:F56),"")</f>
        <v/>
      </c>
    </row>
    <row r="58" spans="1:41" s="22" customFormat="1" x14ac:dyDescent="0.2">
      <c r="A58" s="44"/>
      <c r="B58" s="44"/>
      <c r="C58" s="44"/>
      <c r="D58" s="44"/>
      <c r="E58" s="44"/>
      <c r="F58" s="44"/>
    </row>
    <row r="59" spans="1:41" s="22" customFormat="1" x14ac:dyDescent="0.2">
      <c r="A59" s="44"/>
      <c r="B59" s="44"/>
      <c r="C59" s="44"/>
      <c r="D59" s="44"/>
      <c r="E59" s="44"/>
      <c r="F59" s="44"/>
    </row>
    <row r="60" spans="1:41" ht="15.75" x14ac:dyDescent="0.25">
      <c r="A60" s="45"/>
      <c r="B60" s="46" t="s">
        <v>58</v>
      </c>
      <c r="C60" s="47"/>
      <c r="D60" s="48"/>
      <c r="E60" s="48"/>
      <c r="F60" s="49"/>
    </row>
    <row r="61" spans="1:41" x14ac:dyDescent="0.25">
      <c r="A61" s="50" t="str">
        <f>+A2</f>
        <v>I.</v>
      </c>
      <c r="B61" s="51" t="str">
        <f>+CONCATENATE(B2)</f>
        <v>PRIPREMNI RADOVI</v>
      </c>
      <c r="C61" s="52"/>
      <c r="D61" s="53"/>
      <c r="E61" s="53"/>
      <c r="F61" s="53"/>
    </row>
    <row r="62" spans="1:41" x14ac:dyDescent="0.25">
      <c r="A62" s="50" t="str">
        <f>+A11</f>
        <v>II.</v>
      </c>
      <c r="B62" s="51" t="str">
        <f>+CONCATENATE(B11)</f>
        <v>ZEMLJANI RADOVI</v>
      </c>
      <c r="C62" s="52"/>
      <c r="D62" s="53"/>
      <c r="E62" s="53"/>
      <c r="F62" s="53"/>
    </row>
    <row r="63" spans="1:41" x14ac:dyDescent="0.25">
      <c r="A63" s="50" t="str">
        <f>+A24</f>
        <v>III.</v>
      </c>
      <c r="B63" s="51" t="str">
        <f>+CONCATENATE(B24)</f>
        <v>BETONSKI I AMRIRAČKI RADOVI</v>
      </c>
      <c r="C63" s="52"/>
      <c r="D63" s="53"/>
      <c r="E63" s="53"/>
      <c r="F63" s="53"/>
    </row>
    <row r="64" spans="1:41" x14ac:dyDescent="0.25">
      <c r="A64" s="50" t="str">
        <f>+A32</f>
        <v>IV.</v>
      </c>
      <c r="B64" s="51" t="str">
        <f>+CONCATENATE(B32)</f>
        <v>ASFALTERSKI RADOVI</v>
      </c>
      <c r="C64" s="52"/>
      <c r="D64" s="53"/>
      <c r="E64" s="53"/>
      <c r="F64" s="53"/>
    </row>
    <row r="65" spans="1:6" x14ac:dyDescent="0.25">
      <c r="A65" s="50" t="str">
        <f>+A38</f>
        <v>V.</v>
      </c>
      <c r="B65" s="54" t="str">
        <f>+B38</f>
        <v>SIGNALIZACIJA</v>
      </c>
      <c r="C65" s="52"/>
      <c r="D65" s="53"/>
      <c r="E65" s="53"/>
      <c r="F65" s="53"/>
    </row>
    <row r="66" spans="1:6" x14ac:dyDescent="0.25">
      <c r="A66" s="50" t="str">
        <f>+A46</f>
        <v>VI.</v>
      </c>
      <c r="B66" s="51" t="str">
        <f>+CONCATENATE(B46)</f>
        <v>OSTALI RADOVI</v>
      </c>
      <c r="C66" s="52"/>
      <c r="D66" s="53"/>
      <c r="E66" s="53"/>
      <c r="F66" s="53" t="str">
        <f>+F51</f>
        <v/>
      </c>
    </row>
    <row r="67" spans="1:6" x14ac:dyDescent="0.25">
      <c r="A67" s="50" t="str">
        <f>+A53</f>
        <v>VII.</v>
      </c>
      <c r="B67" s="54" t="str">
        <f>+B53</f>
        <v>ZAVRŠNI RADOVI</v>
      </c>
      <c r="C67" s="52"/>
      <c r="D67" s="53"/>
      <c r="E67" s="53"/>
      <c r="F67" s="53" t="str">
        <f>+F57</f>
        <v/>
      </c>
    </row>
    <row r="68" spans="1:6" ht="15.75" x14ac:dyDescent="0.25">
      <c r="A68" s="45"/>
      <c r="B68" s="46" t="s">
        <v>59</v>
      </c>
      <c r="C68" s="55"/>
      <c r="D68" s="56"/>
      <c r="E68" s="56"/>
      <c r="F68" s="57"/>
    </row>
    <row r="69" spans="1:6" x14ac:dyDescent="0.25">
      <c r="A69" s="58"/>
      <c r="B69" s="59"/>
      <c r="C69" s="60"/>
      <c r="D69" s="61"/>
      <c r="E69" s="61"/>
      <c r="F69" s="62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300" verticalDpi="300" r:id="rId1"/>
  <rowBreaks count="5" manualBreakCount="5">
    <brk id="9" max="16383" man="1"/>
    <brk id="23" max="16383" man="1"/>
    <brk id="30" max="16383" man="1"/>
    <brk id="36" max="16383" man="1"/>
    <brk id="45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B8B53-598D-4D41-B27F-C1B828425BDD}">
  <dimension ref="A1:F18"/>
  <sheetViews>
    <sheetView view="pageBreakPreview" zoomScaleNormal="100" zoomScaleSheetLayoutView="100" workbookViewId="0">
      <selection activeCell="F12" sqref="F12"/>
    </sheetView>
  </sheetViews>
  <sheetFormatPr defaultColWidth="9.140625" defaultRowHeight="15" x14ac:dyDescent="0.25"/>
  <cols>
    <col min="1" max="1" width="9.140625" style="63"/>
    <col min="2" max="2" width="37.140625" style="3" customWidth="1"/>
    <col min="3" max="3" width="9.140625" style="64"/>
    <col min="4" max="4" width="9.140625" style="65"/>
    <col min="5" max="5" width="9.5703125" style="65" customWidth="1"/>
    <col min="6" max="6" width="14.7109375" style="65" bestFit="1" customWidth="1"/>
    <col min="7" max="16384" width="9.140625" style="3"/>
  </cols>
  <sheetData>
    <row r="1" spans="1:6" s="8" customFormat="1" ht="15.75" x14ac:dyDescent="0.25">
      <c r="A1" s="3"/>
      <c r="B1" s="3"/>
      <c r="C1" s="3"/>
      <c r="D1" s="3"/>
      <c r="E1" s="3"/>
      <c r="F1" s="3"/>
    </row>
    <row r="2" spans="1:6" s="8" customFormat="1" ht="15.75" x14ac:dyDescent="0.25">
      <c r="A2" s="4" t="s">
        <v>0</v>
      </c>
      <c r="B2" s="23" t="s">
        <v>60</v>
      </c>
      <c r="C2" s="24"/>
      <c r="D2" s="25"/>
      <c r="E2" s="25"/>
      <c r="F2" s="26"/>
    </row>
    <row r="3" spans="1:6" s="8" customFormat="1" ht="45" x14ac:dyDescent="0.2">
      <c r="A3" s="9"/>
      <c r="B3" s="14" t="s">
        <v>61</v>
      </c>
      <c r="C3" s="11"/>
      <c r="D3" s="12"/>
      <c r="E3" s="13"/>
      <c r="F3" s="12"/>
    </row>
    <row r="4" spans="1:6" s="8" customFormat="1" ht="45" x14ac:dyDescent="0.2">
      <c r="A4" s="9">
        <v>1</v>
      </c>
      <c r="B4" s="14" t="s">
        <v>62</v>
      </c>
      <c r="C4" s="11" t="s">
        <v>3</v>
      </c>
      <c r="D4" s="12">
        <v>1</v>
      </c>
      <c r="E4" s="13"/>
      <c r="F4" s="12" t="str">
        <f>+IF(D4*E4&gt;0,D4*E4,"")</f>
        <v/>
      </c>
    </row>
    <row r="5" spans="1:6" ht="202.5" x14ac:dyDescent="0.25">
      <c r="A5" s="9">
        <f>+A4+1</f>
        <v>2</v>
      </c>
      <c r="B5" s="14" t="s">
        <v>63</v>
      </c>
      <c r="C5" s="11" t="s">
        <v>31</v>
      </c>
      <c r="D5" s="33">
        <v>13750</v>
      </c>
      <c r="E5" s="34"/>
      <c r="F5" s="12" t="str">
        <f t="shared" ref="F5:F11" si="0">+IF(D5*E5&gt;0,D5*E5,"")</f>
        <v/>
      </c>
    </row>
    <row r="6" spans="1:6" ht="101.25" x14ac:dyDescent="0.25">
      <c r="A6" s="9">
        <f t="shared" ref="A6:A11" si="1">+A5+1</f>
        <v>3</v>
      </c>
      <c r="B6" s="14" t="s">
        <v>64</v>
      </c>
      <c r="C6" s="11" t="s">
        <v>10</v>
      </c>
      <c r="D6" s="33">
        <v>16.350000000000001</v>
      </c>
      <c r="E6" s="34"/>
      <c r="F6" s="12" t="str">
        <f t="shared" si="0"/>
        <v/>
      </c>
    </row>
    <row r="7" spans="1:6" ht="112.5" x14ac:dyDescent="0.25">
      <c r="A7" s="9">
        <f t="shared" si="1"/>
        <v>4</v>
      </c>
      <c r="B7" s="14" t="s">
        <v>65</v>
      </c>
      <c r="C7" s="11" t="s">
        <v>33</v>
      </c>
      <c r="D7" s="33">
        <v>16</v>
      </c>
      <c r="E7" s="34"/>
      <c r="F7" s="12" t="str">
        <f t="shared" si="0"/>
        <v/>
      </c>
    </row>
    <row r="8" spans="1:6" ht="101.25" x14ac:dyDescent="0.25">
      <c r="A8" s="9">
        <f t="shared" si="1"/>
        <v>5</v>
      </c>
      <c r="B8" s="14" t="s">
        <v>66</v>
      </c>
      <c r="C8" s="11" t="s">
        <v>8</v>
      </c>
      <c r="D8" s="33">
        <v>28</v>
      </c>
      <c r="E8" s="34"/>
      <c r="F8" s="12" t="str">
        <f t="shared" si="0"/>
        <v/>
      </c>
    </row>
    <row r="9" spans="1:6" ht="56.25" x14ac:dyDescent="0.25">
      <c r="A9" s="9">
        <f t="shared" si="1"/>
        <v>6</v>
      </c>
      <c r="B9" s="14" t="s">
        <v>67</v>
      </c>
      <c r="C9" s="11" t="s">
        <v>10</v>
      </c>
      <c r="D9" s="33">
        <v>120</v>
      </c>
      <c r="E9" s="34"/>
      <c r="F9" s="12" t="str">
        <f t="shared" si="0"/>
        <v/>
      </c>
    </row>
    <row r="10" spans="1:6" ht="56.25" x14ac:dyDescent="0.25">
      <c r="A10" s="9">
        <f t="shared" si="1"/>
        <v>7</v>
      </c>
      <c r="B10" s="14" t="s">
        <v>68</v>
      </c>
      <c r="C10" s="11" t="s">
        <v>8</v>
      </c>
      <c r="D10" s="33">
        <v>14</v>
      </c>
      <c r="E10" s="34"/>
      <c r="F10" s="12" t="str">
        <f t="shared" si="0"/>
        <v/>
      </c>
    </row>
    <row r="11" spans="1:6" ht="67.5" x14ac:dyDescent="0.25">
      <c r="A11" s="9">
        <f t="shared" si="1"/>
        <v>8</v>
      </c>
      <c r="B11" s="14" t="s">
        <v>69</v>
      </c>
      <c r="C11" s="11" t="s">
        <v>8</v>
      </c>
      <c r="D11" s="33">
        <v>13</v>
      </c>
      <c r="E11" s="34"/>
      <c r="F11" s="12" t="str">
        <f t="shared" si="0"/>
        <v/>
      </c>
    </row>
    <row r="12" spans="1:6" s="22" customFormat="1" ht="15.75" x14ac:dyDescent="0.25">
      <c r="A12" s="16" t="str">
        <f>+CONCATENATE("UKUPNO"&amp;" "&amp;B2)</f>
        <v>UKUPNO MONTAŽERSKI RADOVI</v>
      </c>
      <c r="B12" s="17"/>
      <c r="C12" s="18"/>
      <c r="D12" s="19"/>
      <c r="E12" s="20"/>
      <c r="F12" s="21" t="str">
        <f>+IF(SUM(F4:F11)&gt;0,SUM(F4:F11),"")</f>
        <v/>
      </c>
    </row>
    <row r="13" spans="1:6" s="22" customFormat="1" x14ac:dyDescent="0.2">
      <c r="A13" s="44"/>
      <c r="B13" s="44"/>
      <c r="C13" s="44"/>
      <c r="D13" s="44"/>
      <c r="E13" s="44"/>
      <c r="F13" s="44"/>
    </row>
    <row r="14" spans="1:6" s="22" customFormat="1" x14ac:dyDescent="0.2">
      <c r="A14" s="44"/>
      <c r="B14" s="44"/>
      <c r="C14" s="44"/>
      <c r="D14" s="44"/>
      <c r="E14" s="44"/>
      <c r="F14" s="44"/>
    </row>
    <row r="15" spans="1:6" ht="15.75" x14ac:dyDescent="0.25">
      <c r="A15" s="45"/>
      <c r="B15" s="46" t="s">
        <v>58</v>
      </c>
      <c r="C15" s="47"/>
      <c r="D15" s="48"/>
      <c r="E15" s="48"/>
      <c r="F15" s="49"/>
    </row>
    <row r="16" spans="1:6" x14ac:dyDescent="0.25">
      <c r="A16" s="50" t="str">
        <f>+A2</f>
        <v>I.</v>
      </c>
      <c r="B16" s="51" t="str">
        <f>+B2</f>
        <v>MONTAŽERSKI RADOVI</v>
      </c>
      <c r="C16" s="52"/>
      <c r="D16" s="53"/>
      <c r="E16" s="53"/>
      <c r="F16" s="53" t="str">
        <f>+F12</f>
        <v/>
      </c>
    </row>
    <row r="17" spans="1:6" ht="15.75" x14ac:dyDescent="0.25">
      <c r="A17" s="45"/>
      <c r="B17" s="46" t="s">
        <v>59</v>
      </c>
      <c r="C17" s="55"/>
      <c r="D17" s="56"/>
      <c r="E17" s="56"/>
      <c r="F17" s="57" t="str">
        <f>+IF(SUM(F16)&gt;0,SUM(F16),"")</f>
        <v/>
      </c>
    </row>
    <row r="18" spans="1:6" x14ac:dyDescent="0.25">
      <c r="A18" s="58"/>
      <c r="B18" s="59"/>
      <c r="C18" s="60"/>
      <c r="D18" s="61"/>
      <c r="E18" s="61"/>
      <c r="F18" s="62"/>
    </row>
  </sheetData>
  <pageMargins left="0.70866141732283472" right="0.70866141732283472" top="0.74803149606299213" bottom="0.74803149606299213" header="0.31496062992125984" footer="0.31496062992125984"/>
  <pageSetup paperSize="9" scale="96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BEE10-8339-442E-8C31-39516A17E173}">
  <dimension ref="A1:G155"/>
  <sheetViews>
    <sheetView showZeros="0" topLeftCell="A94" zoomScale="140" zoomScaleNormal="140" zoomScaleSheetLayoutView="125" workbookViewId="0">
      <selection activeCell="F138" sqref="F138"/>
    </sheetView>
  </sheetViews>
  <sheetFormatPr defaultRowHeight="12.75" x14ac:dyDescent="0.25"/>
  <cols>
    <col min="1" max="1" width="4.7109375" style="171" customWidth="1"/>
    <col min="2" max="2" width="42.42578125" style="172" customWidth="1"/>
    <col min="3" max="3" width="5.7109375" style="173" customWidth="1"/>
    <col min="4" max="4" width="6.7109375" style="173" customWidth="1"/>
    <col min="5" max="5" width="11.42578125" style="174" customWidth="1"/>
    <col min="6" max="6" width="13.28515625" style="174" customWidth="1"/>
    <col min="7" max="7" width="0" style="72" hidden="1" customWidth="1"/>
    <col min="8" max="256" width="9.140625" style="72"/>
    <col min="257" max="257" width="4.7109375" style="72" customWidth="1"/>
    <col min="258" max="258" width="42.42578125" style="72" customWidth="1"/>
    <col min="259" max="259" width="5.7109375" style="72" customWidth="1"/>
    <col min="260" max="260" width="6.7109375" style="72" customWidth="1"/>
    <col min="261" max="261" width="11.42578125" style="72" customWidth="1"/>
    <col min="262" max="262" width="13.28515625" style="72" customWidth="1"/>
    <col min="263" max="263" width="0" style="72" hidden="1" customWidth="1"/>
    <col min="264" max="512" width="9.140625" style="72"/>
    <col min="513" max="513" width="4.7109375" style="72" customWidth="1"/>
    <col min="514" max="514" width="42.42578125" style="72" customWidth="1"/>
    <col min="515" max="515" width="5.7109375" style="72" customWidth="1"/>
    <col min="516" max="516" width="6.7109375" style="72" customWidth="1"/>
    <col min="517" max="517" width="11.42578125" style="72" customWidth="1"/>
    <col min="518" max="518" width="13.28515625" style="72" customWidth="1"/>
    <col min="519" max="519" width="0" style="72" hidden="1" customWidth="1"/>
    <col min="520" max="768" width="9.140625" style="72"/>
    <col min="769" max="769" width="4.7109375" style="72" customWidth="1"/>
    <col min="770" max="770" width="42.42578125" style="72" customWidth="1"/>
    <col min="771" max="771" width="5.7109375" style="72" customWidth="1"/>
    <col min="772" max="772" width="6.7109375" style="72" customWidth="1"/>
    <col min="773" max="773" width="11.42578125" style="72" customWidth="1"/>
    <col min="774" max="774" width="13.28515625" style="72" customWidth="1"/>
    <col min="775" max="775" width="0" style="72" hidden="1" customWidth="1"/>
    <col min="776" max="1024" width="9.140625" style="72"/>
    <col min="1025" max="1025" width="4.7109375" style="72" customWidth="1"/>
    <col min="1026" max="1026" width="42.42578125" style="72" customWidth="1"/>
    <col min="1027" max="1027" width="5.7109375" style="72" customWidth="1"/>
    <col min="1028" max="1028" width="6.7109375" style="72" customWidth="1"/>
    <col min="1029" max="1029" width="11.42578125" style="72" customWidth="1"/>
    <col min="1030" max="1030" width="13.28515625" style="72" customWidth="1"/>
    <col min="1031" max="1031" width="0" style="72" hidden="1" customWidth="1"/>
    <col min="1032" max="1280" width="9.140625" style="72"/>
    <col min="1281" max="1281" width="4.7109375" style="72" customWidth="1"/>
    <col min="1282" max="1282" width="42.42578125" style="72" customWidth="1"/>
    <col min="1283" max="1283" width="5.7109375" style="72" customWidth="1"/>
    <col min="1284" max="1284" width="6.7109375" style="72" customWidth="1"/>
    <col min="1285" max="1285" width="11.42578125" style="72" customWidth="1"/>
    <col min="1286" max="1286" width="13.28515625" style="72" customWidth="1"/>
    <col min="1287" max="1287" width="0" style="72" hidden="1" customWidth="1"/>
    <col min="1288" max="1536" width="9.140625" style="72"/>
    <col min="1537" max="1537" width="4.7109375" style="72" customWidth="1"/>
    <col min="1538" max="1538" width="42.42578125" style="72" customWidth="1"/>
    <col min="1539" max="1539" width="5.7109375" style="72" customWidth="1"/>
    <col min="1540" max="1540" width="6.7109375" style="72" customWidth="1"/>
    <col min="1541" max="1541" width="11.42578125" style="72" customWidth="1"/>
    <col min="1542" max="1542" width="13.28515625" style="72" customWidth="1"/>
    <col min="1543" max="1543" width="0" style="72" hidden="1" customWidth="1"/>
    <col min="1544" max="1792" width="9.140625" style="72"/>
    <col min="1793" max="1793" width="4.7109375" style="72" customWidth="1"/>
    <col min="1794" max="1794" width="42.42578125" style="72" customWidth="1"/>
    <col min="1795" max="1795" width="5.7109375" style="72" customWidth="1"/>
    <col min="1796" max="1796" width="6.7109375" style="72" customWidth="1"/>
    <col min="1797" max="1797" width="11.42578125" style="72" customWidth="1"/>
    <col min="1798" max="1798" width="13.28515625" style="72" customWidth="1"/>
    <col min="1799" max="1799" width="0" style="72" hidden="1" customWidth="1"/>
    <col min="1800" max="2048" width="9.140625" style="72"/>
    <col min="2049" max="2049" width="4.7109375" style="72" customWidth="1"/>
    <col min="2050" max="2050" width="42.42578125" style="72" customWidth="1"/>
    <col min="2051" max="2051" width="5.7109375" style="72" customWidth="1"/>
    <col min="2052" max="2052" width="6.7109375" style="72" customWidth="1"/>
    <col min="2053" max="2053" width="11.42578125" style="72" customWidth="1"/>
    <col min="2054" max="2054" width="13.28515625" style="72" customWidth="1"/>
    <col min="2055" max="2055" width="0" style="72" hidden="1" customWidth="1"/>
    <col min="2056" max="2304" width="9.140625" style="72"/>
    <col min="2305" max="2305" width="4.7109375" style="72" customWidth="1"/>
    <col min="2306" max="2306" width="42.42578125" style="72" customWidth="1"/>
    <col min="2307" max="2307" width="5.7109375" style="72" customWidth="1"/>
    <col min="2308" max="2308" width="6.7109375" style="72" customWidth="1"/>
    <col min="2309" max="2309" width="11.42578125" style="72" customWidth="1"/>
    <col min="2310" max="2310" width="13.28515625" style="72" customWidth="1"/>
    <col min="2311" max="2311" width="0" style="72" hidden="1" customWidth="1"/>
    <col min="2312" max="2560" width="9.140625" style="72"/>
    <col min="2561" max="2561" width="4.7109375" style="72" customWidth="1"/>
    <col min="2562" max="2562" width="42.42578125" style="72" customWidth="1"/>
    <col min="2563" max="2563" width="5.7109375" style="72" customWidth="1"/>
    <col min="2564" max="2564" width="6.7109375" style="72" customWidth="1"/>
    <col min="2565" max="2565" width="11.42578125" style="72" customWidth="1"/>
    <col min="2566" max="2566" width="13.28515625" style="72" customWidth="1"/>
    <col min="2567" max="2567" width="0" style="72" hidden="1" customWidth="1"/>
    <col min="2568" max="2816" width="9.140625" style="72"/>
    <col min="2817" max="2817" width="4.7109375" style="72" customWidth="1"/>
    <col min="2818" max="2818" width="42.42578125" style="72" customWidth="1"/>
    <col min="2819" max="2819" width="5.7109375" style="72" customWidth="1"/>
    <col min="2820" max="2820" width="6.7109375" style="72" customWidth="1"/>
    <col min="2821" max="2821" width="11.42578125" style="72" customWidth="1"/>
    <col min="2822" max="2822" width="13.28515625" style="72" customWidth="1"/>
    <col min="2823" max="2823" width="0" style="72" hidden="1" customWidth="1"/>
    <col min="2824" max="3072" width="9.140625" style="72"/>
    <col min="3073" max="3073" width="4.7109375" style="72" customWidth="1"/>
    <col min="3074" max="3074" width="42.42578125" style="72" customWidth="1"/>
    <col min="3075" max="3075" width="5.7109375" style="72" customWidth="1"/>
    <col min="3076" max="3076" width="6.7109375" style="72" customWidth="1"/>
    <col min="3077" max="3077" width="11.42578125" style="72" customWidth="1"/>
    <col min="3078" max="3078" width="13.28515625" style="72" customWidth="1"/>
    <col min="3079" max="3079" width="0" style="72" hidden="1" customWidth="1"/>
    <col min="3080" max="3328" width="9.140625" style="72"/>
    <col min="3329" max="3329" width="4.7109375" style="72" customWidth="1"/>
    <col min="3330" max="3330" width="42.42578125" style="72" customWidth="1"/>
    <col min="3331" max="3331" width="5.7109375" style="72" customWidth="1"/>
    <col min="3332" max="3332" width="6.7109375" style="72" customWidth="1"/>
    <col min="3333" max="3333" width="11.42578125" style="72" customWidth="1"/>
    <col min="3334" max="3334" width="13.28515625" style="72" customWidth="1"/>
    <col min="3335" max="3335" width="0" style="72" hidden="1" customWidth="1"/>
    <col min="3336" max="3584" width="9.140625" style="72"/>
    <col min="3585" max="3585" width="4.7109375" style="72" customWidth="1"/>
    <col min="3586" max="3586" width="42.42578125" style="72" customWidth="1"/>
    <col min="3587" max="3587" width="5.7109375" style="72" customWidth="1"/>
    <col min="3588" max="3588" width="6.7109375" style="72" customWidth="1"/>
    <col min="3589" max="3589" width="11.42578125" style="72" customWidth="1"/>
    <col min="3590" max="3590" width="13.28515625" style="72" customWidth="1"/>
    <col min="3591" max="3591" width="0" style="72" hidden="1" customWidth="1"/>
    <col min="3592" max="3840" width="9.140625" style="72"/>
    <col min="3841" max="3841" width="4.7109375" style="72" customWidth="1"/>
    <col min="3842" max="3842" width="42.42578125" style="72" customWidth="1"/>
    <col min="3843" max="3843" width="5.7109375" style="72" customWidth="1"/>
    <col min="3844" max="3844" width="6.7109375" style="72" customWidth="1"/>
    <col min="3845" max="3845" width="11.42578125" style="72" customWidth="1"/>
    <col min="3846" max="3846" width="13.28515625" style="72" customWidth="1"/>
    <col min="3847" max="3847" width="0" style="72" hidden="1" customWidth="1"/>
    <col min="3848" max="4096" width="9.140625" style="72"/>
    <col min="4097" max="4097" width="4.7109375" style="72" customWidth="1"/>
    <col min="4098" max="4098" width="42.42578125" style="72" customWidth="1"/>
    <col min="4099" max="4099" width="5.7109375" style="72" customWidth="1"/>
    <col min="4100" max="4100" width="6.7109375" style="72" customWidth="1"/>
    <col min="4101" max="4101" width="11.42578125" style="72" customWidth="1"/>
    <col min="4102" max="4102" width="13.28515625" style="72" customWidth="1"/>
    <col min="4103" max="4103" width="0" style="72" hidden="1" customWidth="1"/>
    <col min="4104" max="4352" width="9.140625" style="72"/>
    <col min="4353" max="4353" width="4.7109375" style="72" customWidth="1"/>
    <col min="4354" max="4354" width="42.42578125" style="72" customWidth="1"/>
    <col min="4355" max="4355" width="5.7109375" style="72" customWidth="1"/>
    <col min="4356" max="4356" width="6.7109375" style="72" customWidth="1"/>
    <col min="4357" max="4357" width="11.42578125" style="72" customWidth="1"/>
    <col min="4358" max="4358" width="13.28515625" style="72" customWidth="1"/>
    <col min="4359" max="4359" width="0" style="72" hidden="1" customWidth="1"/>
    <col min="4360" max="4608" width="9.140625" style="72"/>
    <col min="4609" max="4609" width="4.7109375" style="72" customWidth="1"/>
    <col min="4610" max="4610" width="42.42578125" style="72" customWidth="1"/>
    <col min="4611" max="4611" width="5.7109375" style="72" customWidth="1"/>
    <col min="4612" max="4612" width="6.7109375" style="72" customWidth="1"/>
    <col min="4613" max="4613" width="11.42578125" style="72" customWidth="1"/>
    <col min="4614" max="4614" width="13.28515625" style="72" customWidth="1"/>
    <col min="4615" max="4615" width="0" style="72" hidden="1" customWidth="1"/>
    <col min="4616" max="4864" width="9.140625" style="72"/>
    <col min="4865" max="4865" width="4.7109375" style="72" customWidth="1"/>
    <col min="4866" max="4866" width="42.42578125" style="72" customWidth="1"/>
    <col min="4867" max="4867" width="5.7109375" style="72" customWidth="1"/>
    <col min="4868" max="4868" width="6.7109375" style="72" customWidth="1"/>
    <col min="4869" max="4869" width="11.42578125" style="72" customWidth="1"/>
    <col min="4870" max="4870" width="13.28515625" style="72" customWidth="1"/>
    <col min="4871" max="4871" width="0" style="72" hidden="1" customWidth="1"/>
    <col min="4872" max="5120" width="9.140625" style="72"/>
    <col min="5121" max="5121" width="4.7109375" style="72" customWidth="1"/>
    <col min="5122" max="5122" width="42.42578125" style="72" customWidth="1"/>
    <col min="5123" max="5123" width="5.7109375" style="72" customWidth="1"/>
    <col min="5124" max="5124" width="6.7109375" style="72" customWidth="1"/>
    <col min="5125" max="5125" width="11.42578125" style="72" customWidth="1"/>
    <col min="5126" max="5126" width="13.28515625" style="72" customWidth="1"/>
    <col min="5127" max="5127" width="0" style="72" hidden="1" customWidth="1"/>
    <col min="5128" max="5376" width="9.140625" style="72"/>
    <col min="5377" max="5377" width="4.7109375" style="72" customWidth="1"/>
    <col min="5378" max="5378" width="42.42578125" style="72" customWidth="1"/>
    <col min="5379" max="5379" width="5.7109375" style="72" customWidth="1"/>
    <col min="5380" max="5380" width="6.7109375" style="72" customWidth="1"/>
    <col min="5381" max="5381" width="11.42578125" style="72" customWidth="1"/>
    <col min="5382" max="5382" width="13.28515625" style="72" customWidth="1"/>
    <col min="5383" max="5383" width="0" style="72" hidden="1" customWidth="1"/>
    <col min="5384" max="5632" width="9.140625" style="72"/>
    <col min="5633" max="5633" width="4.7109375" style="72" customWidth="1"/>
    <col min="5634" max="5634" width="42.42578125" style="72" customWidth="1"/>
    <col min="5635" max="5635" width="5.7109375" style="72" customWidth="1"/>
    <col min="5636" max="5636" width="6.7109375" style="72" customWidth="1"/>
    <col min="5637" max="5637" width="11.42578125" style="72" customWidth="1"/>
    <col min="5638" max="5638" width="13.28515625" style="72" customWidth="1"/>
    <col min="5639" max="5639" width="0" style="72" hidden="1" customWidth="1"/>
    <col min="5640" max="5888" width="9.140625" style="72"/>
    <col min="5889" max="5889" width="4.7109375" style="72" customWidth="1"/>
    <col min="5890" max="5890" width="42.42578125" style="72" customWidth="1"/>
    <col min="5891" max="5891" width="5.7109375" style="72" customWidth="1"/>
    <col min="5892" max="5892" width="6.7109375" style="72" customWidth="1"/>
    <col min="5893" max="5893" width="11.42578125" style="72" customWidth="1"/>
    <col min="5894" max="5894" width="13.28515625" style="72" customWidth="1"/>
    <col min="5895" max="5895" width="0" style="72" hidden="1" customWidth="1"/>
    <col min="5896" max="6144" width="9.140625" style="72"/>
    <col min="6145" max="6145" width="4.7109375" style="72" customWidth="1"/>
    <col min="6146" max="6146" width="42.42578125" style="72" customWidth="1"/>
    <col min="6147" max="6147" width="5.7109375" style="72" customWidth="1"/>
    <col min="6148" max="6148" width="6.7109375" style="72" customWidth="1"/>
    <col min="6149" max="6149" width="11.42578125" style="72" customWidth="1"/>
    <col min="6150" max="6150" width="13.28515625" style="72" customWidth="1"/>
    <col min="6151" max="6151" width="0" style="72" hidden="1" customWidth="1"/>
    <col min="6152" max="6400" width="9.140625" style="72"/>
    <col min="6401" max="6401" width="4.7109375" style="72" customWidth="1"/>
    <col min="6402" max="6402" width="42.42578125" style="72" customWidth="1"/>
    <col min="6403" max="6403" width="5.7109375" style="72" customWidth="1"/>
    <col min="6404" max="6404" width="6.7109375" style="72" customWidth="1"/>
    <col min="6405" max="6405" width="11.42578125" style="72" customWidth="1"/>
    <col min="6406" max="6406" width="13.28515625" style="72" customWidth="1"/>
    <col min="6407" max="6407" width="0" style="72" hidden="1" customWidth="1"/>
    <col min="6408" max="6656" width="9.140625" style="72"/>
    <col min="6657" max="6657" width="4.7109375" style="72" customWidth="1"/>
    <col min="6658" max="6658" width="42.42578125" style="72" customWidth="1"/>
    <col min="6659" max="6659" width="5.7109375" style="72" customWidth="1"/>
    <col min="6660" max="6660" width="6.7109375" style="72" customWidth="1"/>
    <col min="6661" max="6661" width="11.42578125" style="72" customWidth="1"/>
    <col min="6662" max="6662" width="13.28515625" style="72" customWidth="1"/>
    <col min="6663" max="6663" width="0" style="72" hidden="1" customWidth="1"/>
    <col min="6664" max="6912" width="9.140625" style="72"/>
    <col min="6913" max="6913" width="4.7109375" style="72" customWidth="1"/>
    <col min="6914" max="6914" width="42.42578125" style="72" customWidth="1"/>
    <col min="6915" max="6915" width="5.7109375" style="72" customWidth="1"/>
    <col min="6916" max="6916" width="6.7109375" style="72" customWidth="1"/>
    <col min="6917" max="6917" width="11.42578125" style="72" customWidth="1"/>
    <col min="6918" max="6918" width="13.28515625" style="72" customWidth="1"/>
    <col min="6919" max="6919" width="0" style="72" hidden="1" customWidth="1"/>
    <col min="6920" max="7168" width="9.140625" style="72"/>
    <col min="7169" max="7169" width="4.7109375" style="72" customWidth="1"/>
    <col min="7170" max="7170" width="42.42578125" style="72" customWidth="1"/>
    <col min="7171" max="7171" width="5.7109375" style="72" customWidth="1"/>
    <col min="7172" max="7172" width="6.7109375" style="72" customWidth="1"/>
    <col min="7173" max="7173" width="11.42578125" style="72" customWidth="1"/>
    <col min="7174" max="7174" width="13.28515625" style="72" customWidth="1"/>
    <col min="7175" max="7175" width="0" style="72" hidden="1" customWidth="1"/>
    <col min="7176" max="7424" width="9.140625" style="72"/>
    <col min="7425" max="7425" width="4.7109375" style="72" customWidth="1"/>
    <col min="7426" max="7426" width="42.42578125" style="72" customWidth="1"/>
    <col min="7427" max="7427" width="5.7109375" style="72" customWidth="1"/>
    <col min="7428" max="7428" width="6.7109375" style="72" customWidth="1"/>
    <col min="7429" max="7429" width="11.42578125" style="72" customWidth="1"/>
    <col min="7430" max="7430" width="13.28515625" style="72" customWidth="1"/>
    <col min="7431" max="7431" width="0" style="72" hidden="1" customWidth="1"/>
    <col min="7432" max="7680" width="9.140625" style="72"/>
    <col min="7681" max="7681" width="4.7109375" style="72" customWidth="1"/>
    <col min="7682" max="7682" width="42.42578125" style="72" customWidth="1"/>
    <col min="7683" max="7683" width="5.7109375" style="72" customWidth="1"/>
    <col min="7684" max="7684" width="6.7109375" style="72" customWidth="1"/>
    <col min="7685" max="7685" width="11.42578125" style="72" customWidth="1"/>
    <col min="7686" max="7686" width="13.28515625" style="72" customWidth="1"/>
    <col min="7687" max="7687" width="0" style="72" hidden="1" customWidth="1"/>
    <col min="7688" max="7936" width="9.140625" style="72"/>
    <col min="7937" max="7937" width="4.7109375" style="72" customWidth="1"/>
    <col min="7938" max="7938" width="42.42578125" style="72" customWidth="1"/>
    <col min="7939" max="7939" width="5.7109375" style="72" customWidth="1"/>
    <col min="7940" max="7940" width="6.7109375" style="72" customWidth="1"/>
    <col min="7941" max="7941" width="11.42578125" style="72" customWidth="1"/>
    <col min="7942" max="7942" width="13.28515625" style="72" customWidth="1"/>
    <col min="7943" max="7943" width="0" style="72" hidden="1" customWidth="1"/>
    <col min="7944" max="8192" width="9.140625" style="72"/>
    <col min="8193" max="8193" width="4.7109375" style="72" customWidth="1"/>
    <col min="8194" max="8194" width="42.42578125" style="72" customWidth="1"/>
    <col min="8195" max="8195" width="5.7109375" style="72" customWidth="1"/>
    <col min="8196" max="8196" width="6.7109375" style="72" customWidth="1"/>
    <col min="8197" max="8197" width="11.42578125" style="72" customWidth="1"/>
    <col min="8198" max="8198" width="13.28515625" style="72" customWidth="1"/>
    <col min="8199" max="8199" width="0" style="72" hidden="1" customWidth="1"/>
    <col min="8200" max="8448" width="9.140625" style="72"/>
    <col min="8449" max="8449" width="4.7109375" style="72" customWidth="1"/>
    <col min="8450" max="8450" width="42.42578125" style="72" customWidth="1"/>
    <col min="8451" max="8451" width="5.7109375" style="72" customWidth="1"/>
    <col min="8452" max="8452" width="6.7109375" style="72" customWidth="1"/>
    <col min="8453" max="8453" width="11.42578125" style="72" customWidth="1"/>
    <col min="8454" max="8454" width="13.28515625" style="72" customWidth="1"/>
    <col min="8455" max="8455" width="0" style="72" hidden="1" customWidth="1"/>
    <col min="8456" max="8704" width="9.140625" style="72"/>
    <col min="8705" max="8705" width="4.7109375" style="72" customWidth="1"/>
    <col min="8706" max="8706" width="42.42578125" style="72" customWidth="1"/>
    <col min="8707" max="8707" width="5.7109375" style="72" customWidth="1"/>
    <col min="8708" max="8708" width="6.7109375" style="72" customWidth="1"/>
    <col min="8709" max="8709" width="11.42578125" style="72" customWidth="1"/>
    <col min="8710" max="8710" width="13.28515625" style="72" customWidth="1"/>
    <col min="8711" max="8711" width="0" style="72" hidden="1" customWidth="1"/>
    <col min="8712" max="8960" width="9.140625" style="72"/>
    <col min="8961" max="8961" width="4.7109375" style="72" customWidth="1"/>
    <col min="8962" max="8962" width="42.42578125" style="72" customWidth="1"/>
    <col min="8963" max="8963" width="5.7109375" style="72" customWidth="1"/>
    <col min="8964" max="8964" width="6.7109375" style="72" customWidth="1"/>
    <col min="8965" max="8965" width="11.42578125" style="72" customWidth="1"/>
    <col min="8966" max="8966" width="13.28515625" style="72" customWidth="1"/>
    <col min="8967" max="8967" width="0" style="72" hidden="1" customWidth="1"/>
    <col min="8968" max="9216" width="9.140625" style="72"/>
    <col min="9217" max="9217" width="4.7109375" style="72" customWidth="1"/>
    <col min="9218" max="9218" width="42.42578125" style="72" customWidth="1"/>
    <col min="9219" max="9219" width="5.7109375" style="72" customWidth="1"/>
    <col min="9220" max="9220" width="6.7109375" style="72" customWidth="1"/>
    <col min="9221" max="9221" width="11.42578125" style="72" customWidth="1"/>
    <col min="9222" max="9222" width="13.28515625" style="72" customWidth="1"/>
    <col min="9223" max="9223" width="0" style="72" hidden="1" customWidth="1"/>
    <col min="9224" max="9472" width="9.140625" style="72"/>
    <col min="9473" max="9473" width="4.7109375" style="72" customWidth="1"/>
    <col min="9474" max="9474" width="42.42578125" style="72" customWidth="1"/>
    <col min="9475" max="9475" width="5.7109375" style="72" customWidth="1"/>
    <col min="9476" max="9476" width="6.7109375" style="72" customWidth="1"/>
    <col min="9477" max="9477" width="11.42578125" style="72" customWidth="1"/>
    <col min="9478" max="9478" width="13.28515625" style="72" customWidth="1"/>
    <col min="9479" max="9479" width="0" style="72" hidden="1" customWidth="1"/>
    <col min="9480" max="9728" width="9.140625" style="72"/>
    <col min="9729" max="9729" width="4.7109375" style="72" customWidth="1"/>
    <col min="9730" max="9730" width="42.42578125" style="72" customWidth="1"/>
    <col min="9731" max="9731" width="5.7109375" style="72" customWidth="1"/>
    <col min="9732" max="9732" width="6.7109375" style="72" customWidth="1"/>
    <col min="9733" max="9733" width="11.42578125" style="72" customWidth="1"/>
    <col min="9734" max="9734" width="13.28515625" style="72" customWidth="1"/>
    <col min="9735" max="9735" width="0" style="72" hidden="1" customWidth="1"/>
    <col min="9736" max="9984" width="9.140625" style="72"/>
    <col min="9985" max="9985" width="4.7109375" style="72" customWidth="1"/>
    <col min="9986" max="9986" width="42.42578125" style="72" customWidth="1"/>
    <col min="9987" max="9987" width="5.7109375" style="72" customWidth="1"/>
    <col min="9988" max="9988" width="6.7109375" style="72" customWidth="1"/>
    <col min="9989" max="9989" width="11.42578125" style="72" customWidth="1"/>
    <col min="9990" max="9990" width="13.28515625" style="72" customWidth="1"/>
    <col min="9991" max="9991" width="0" style="72" hidden="1" customWidth="1"/>
    <col min="9992" max="10240" width="9.140625" style="72"/>
    <col min="10241" max="10241" width="4.7109375" style="72" customWidth="1"/>
    <col min="10242" max="10242" width="42.42578125" style="72" customWidth="1"/>
    <col min="10243" max="10243" width="5.7109375" style="72" customWidth="1"/>
    <col min="10244" max="10244" width="6.7109375" style="72" customWidth="1"/>
    <col min="10245" max="10245" width="11.42578125" style="72" customWidth="1"/>
    <col min="10246" max="10246" width="13.28515625" style="72" customWidth="1"/>
    <col min="10247" max="10247" width="0" style="72" hidden="1" customWidth="1"/>
    <col min="10248" max="10496" width="9.140625" style="72"/>
    <col min="10497" max="10497" width="4.7109375" style="72" customWidth="1"/>
    <col min="10498" max="10498" width="42.42578125" style="72" customWidth="1"/>
    <col min="10499" max="10499" width="5.7109375" style="72" customWidth="1"/>
    <col min="10500" max="10500" width="6.7109375" style="72" customWidth="1"/>
    <col min="10501" max="10501" width="11.42578125" style="72" customWidth="1"/>
    <col min="10502" max="10502" width="13.28515625" style="72" customWidth="1"/>
    <col min="10503" max="10503" width="0" style="72" hidden="1" customWidth="1"/>
    <col min="10504" max="10752" width="9.140625" style="72"/>
    <col min="10753" max="10753" width="4.7109375" style="72" customWidth="1"/>
    <col min="10754" max="10754" width="42.42578125" style="72" customWidth="1"/>
    <col min="10755" max="10755" width="5.7109375" style="72" customWidth="1"/>
    <col min="10756" max="10756" width="6.7109375" style="72" customWidth="1"/>
    <col min="10757" max="10757" width="11.42578125" style="72" customWidth="1"/>
    <col min="10758" max="10758" width="13.28515625" style="72" customWidth="1"/>
    <col min="10759" max="10759" width="0" style="72" hidden="1" customWidth="1"/>
    <col min="10760" max="11008" width="9.140625" style="72"/>
    <col min="11009" max="11009" width="4.7109375" style="72" customWidth="1"/>
    <col min="11010" max="11010" width="42.42578125" style="72" customWidth="1"/>
    <col min="11011" max="11011" width="5.7109375" style="72" customWidth="1"/>
    <col min="11012" max="11012" width="6.7109375" style="72" customWidth="1"/>
    <col min="11013" max="11013" width="11.42578125" style="72" customWidth="1"/>
    <col min="11014" max="11014" width="13.28515625" style="72" customWidth="1"/>
    <col min="11015" max="11015" width="0" style="72" hidden="1" customWidth="1"/>
    <col min="11016" max="11264" width="9.140625" style="72"/>
    <col min="11265" max="11265" width="4.7109375" style="72" customWidth="1"/>
    <col min="11266" max="11266" width="42.42578125" style="72" customWidth="1"/>
    <col min="11267" max="11267" width="5.7109375" style="72" customWidth="1"/>
    <col min="11268" max="11268" width="6.7109375" style="72" customWidth="1"/>
    <col min="11269" max="11269" width="11.42578125" style="72" customWidth="1"/>
    <col min="11270" max="11270" width="13.28515625" style="72" customWidth="1"/>
    <col min="11271" max="11271" width="0" style="72" hidden="1" customWidth="1"/>
    <col min="11272" max="11520" width="9.140625" style="72"/>
    <col min="11521" max="11521" width="4.7109375" style="72" customWidth="1"/>
    <col min="11522" max="11522" width="42.42578125" style="72" customWidth="1"/>
    <col min="11523" max="11523" width="5.7109375" style="72" customWidth="1"/>
    <col min="11524" max="11524" width="6.7109375" style="72" customWidth="1"/>
    <col min="11525" max="11525" width="11.42578125" style="72" customWidth="1"/>
    <col min="11526" max="11526" width="13.28515625" style="72" customWidth="1"/>
    <col min="11527" max="11527" width="0" style="72" hidden="1" customWidth="1"/>
    <col min="11528" max="11776" width="9.140625" style="72"/>
    <col min="11777" max="11777" width="4.7109375" style="72" customWidth="1"/>
    <col min="11778" max="11778" width="42.42578125" style="72" customWidth="1"/>
    <col min="11779" max="11779" width="5.7109375" style="72" customWidth="1"/>
    <col min="11780" max="11780" width="6.7109375" style="72" customWidth="1"/>
    <col min="11781" max="11781" width="11.42578125" style="72" customWidth="1"/>
    <col min="11782" max="11782" width="13.28515625" style="72" customWidth="1"/>
    <col min="11783" max="11783" width="0" style="72" hidden="1" customWidth="1"/>
    <col min="11784" max="12032" width="9.140625" style="72"/>
    <col min="12033" max="12033" width="4.7109375" style="72" customWidth="1"/>
    <col min="12034" max="12034" width="42.42578125" style="72" customWidth="1"/>
    <col min="12035" max="12035" width="5.7109375" style="72" customWidth="1"/>
    <col min="12036" max="12036" width="6.7109375" style="72" customWidth="1"/>
    <col min="12037" max="12037" width="11.42578125" style="72" customWidth="1"/>
    <col min="12038" max="12038" width="13.28515625" style="72" customWidth="1"/>
    <col min="12039" max="12039" width="0" style="72" hidden="1" customWidth="1"/>
    <col min="12040" max="12288" width="9.140625" style="72"/>
    <col min="12289" max="12289" width="4.7109375" style="72" customWidth="1"/>
    <col min="12290" max="12290" width="42.42578125" style="72" customWidth="1"/>
    <col min="12291" max="12291" width="5.7109375" style="72" customWidth="1"/>
    <col min="12292" max="12292" width="6.7109375" style="72" customWidth="1"/>
    <col min="12293" max="12293" width="11.42578125" style="72" customWidth="1"/>
    <col min="12294" max="12294" width="13.28515625" style="72" customWidth="1"/>
    <col min="12295" max="12295" width="0" style="72" hidden="1" customWidth="1"/>
    <col min="12296" max="12544" width="9.140625" style="72"/>
    <col min="12545" max="12545" width="4.7109375" style="72" customWidth="1"/>
    <col min="12546" max="12546" width="42.42578125" style="72" customWidth="1"/>
    <col min="12547" max="12547" width="5.7109375" style="72" customWidth="1"/>
    <col min="12548" max="12548" width="6.7109375" style="72" customWidth="1"/>
    <col min="12549" max="12549" width="11.42578125" style="72" customWidth="1"/>
    <col min="12550" max="12550" width="13.28515625" style="72" customWidth="1"/>
    <col min="12551" max="12551" width="0" style="72" hidden="1" customWidth="1"/>
    <col min="12552" max="12800" width="9.140625" style="72"/>
    <col min="12801" max="12801" width="4.7109375" style="72" customWidth="1"/>
    <col min="12802" max="12802" width="42.42578125" style="72" customWidth="1"/>
    <col min="12803" max="12803" width="5.7109375" style="72" customWidth="1"/>
    <col min="12804" max="12804" width="6.7109375" style="72" customWidth="1"/>
    <col min="12805" max="12805" width="11.42578125" style="72" customWidth="1"/>
    <col min="12806" max="12806" width="13.28515625" style="72" customWidth="1"/>
    <col min="12807" max="12807" width="0" style="72" hidden="1" customWidth="1"/>
    <col min="12808" max="13056" width="9.140625" style="72"/>
    <col min="13057" max="13057" width="4.7109375" style="72" customWidth="1"/>
    <col min="13058" max="13058" width="42.42578125" style="72" customWidth="1"/>
    <col min="13059" max="13059" width="5.7109375" style="72" customWidth="1"/>
    <col min="13060" max="13060" width="6.7109375" style="72" customWidth="1"/>
    <col min="13061" max="13061" width="11.42578125" style="72" customWidth="1"/>
    <col min="13062" max="13062" width="13.28515625" style="72" customWidth="1"/>
    <col min="13063" max="13063" width="0" style="72" hidden="1" customWidth="1"/>
    <col min="13064" max="13312" width="9.140625" style="72"/>
    <col min="13313" max="13313" width="4.7109375" style="72" customWidth="1"/>
    <col min="13314" max="13314" width="42.42578125" style="72" customWidth="1"/>
    <col min="13315" max="13315" width="5.7109375" style="72" customWidth="1"/>
    <col min="13316" max="13316" width="6.7109375" style="72" customWidth="1"/>
    <col min="13317" max="13317" width="11.42578125" style="72" customWidth="1"/>
    <col min="13318" max="13318" width="13.28515625" style="72" customWidth="1"/>
    <col min="13319" max="13319" width="0" style="72" hidden="1" customWidth="1"/>
    <col min="13320" max="13568" width="9.140625" style="72"/>
    <col min="13569" max="13569" width="4.7109375" style="72" customWidth="1"/>
    <col min="13570" max="13570" width="42.42578125" style="72" customWidth="1"/>
    <col min="13571" max="13571" width="5.7109375" style="72" customWidth="1"/>
    <col min="13572" max="13572" width="6.7109375" style="72" customWidth="1"/>
    <col min="13573" max="13573" width="11.42578125" style="72" customWidth="1"/>
    <col min="13574" max="13574" width="13.28515625" style="72" customWidth="1"/>
    <col min="13575" max="13575" width="0" style="72" hidden="1" customWidth="1"/>
    <col min="13576" max="13824" width="9.140625" style="72"/>
    <col min="13825" max="13825" width="4.7109375" style="72" customWidth="1"/>
    <col min="13826" max="13826" width="42.42578125" style="72" customWidth="1"/>
    <col min="13827" max="13827" width="5.7109375" style="72" customWidth="1"/>
    <col min="13828" max="13828" width="6.7109375" style="72" customWidth="1"/>
    <col min="13829" max="13829" width="11.42578125" style="72" customWidth="1"/>
    <col min="13830" max="13830" width="13.28515625" style="72" customWidth="1"/>
    <col min="13831" max="13831" width="0" style="72" hidden="1" customWidth="1"/>
    <col min="13832" max="14080" width="9.140625" style="72"/>
    <col min="14081" max="14081" width="4.7109375" style="72" customWidth="1"/>
    <col min="14082" max="14082" width="42.42578125" style="72" customWidth="1"/>
    <col min="14083" max="14083" width="5.7109375" style="72" customWidth="1"/>
    <col min="14084" max="14084" width="6.7109375" style="72" customWidth="1"/>
    <col min="14085" max="14085" width="11.42578125" style="72" customWidth="1"/>
    <col min="14086" max="14086" width="13.28515625" style="72" customWidth="1"/>
    <col min="14087" max="14087" width="0" style="72" hidden="1" customWidth="1"/>
    <col min="14088" max="14336" width="9.140625" style="72"/>
    <col min="14337" max="14337" width="4.7109375" style="72" customWidth="1"/>
    <col min="14338" max="14338" width="42.42578125" style="72" customWidth="1"/>
    <col min="14339" max="14339" width="5.7109375" style="72" customWidth="1"/>
    <col min="14340" max="14340" width="6.7109375" style="72" customWidth="1"/>
    <col min="14341" max="14341" width="11.42578125" style="72" customWidth="1"/>
    <col min="14342" max="14342" width="13.28515625" style="72" customWidth="1"/>
    <col min="14343" max="14343" width="0" style="72" hidden="1" customWidth="1"/>
    <col min="14344" max="14592" width="9.140625" style="72"/>
    <col min="14593" max="14593" width="4.7109375" style="72" customWidth="1"/>
    <col min="14594" max="14594" width="42.42578125" style="72" customWidth="1"/>
    <col min="14595" max="14595" width="5.7109375" style="72" customWidth="1"/>
    <col min="14596" max="14596" width="6.7109375" style="72" customWidth="1"/>
    <col min="14597" max="14597" width="11.42578125" style="72" customWidth="1"/>
    <col min="14598" max="14598" width="13.28515625" style="72" customWidth="1"/>
    <col min="14599" max="14599" width="0" style="72" hidden="1" customWidth="1"/>
    <col min="14600" max="14848" width="9.140625" style="72"/>
    <col min="14849" max="14849" width="4.7109375" style="72" customWidth="1"/>
    <col min="14850" max="14850" width="42.42578125" style="72" customWidth="1"/>
    <col min="14851" max="14851" width="5.7109375" style="72" customWidth="1"/>
    <col min="14852" max="14852" width="6.7109375" style="72" customWidth="1"/>
    <col min="14853" max="14853" width="11.42578125" style="72" customWidth="1"/>
    <col min="14854" max="14854" width="13.28515625" style="72" customWidth="1"/>
    <col min="14855" max="14855" width="0" style="72" hidden="1" customWidth="1"/>
    <col min="14856" max="15104" width="9.140625" style="72"/>
    <col min="15105" max="15105" width="4.7109375" style="72" customWidth="1"/>
    <col min="15106" max="15106" width="42.42578125" style="72" customWidth="1"/>
    <col min="15107" max="15107" width="5.7109375" style="72" customWidth="1"/>
    <col min="15108" max="15108" width="6.7109375" style="72" customWidth="1"/>
    <col min="15109" max="15109" width="11.42578125" style="72" customWidth="1"/>
    <col min="15110" max="15110" width="13.28515625" style="72" customWidth="1"/>
    <col min="15111" max="15111" width="0" style="72" hidden="1" customWidth="1"/>
    <col min="15112" max="15360" width="9.140625" style="72"/>
    <col min="15361" max="15361" width="4.7109375" style="72" customWidth="1"/>
    <col min="15362" max="15362" width="42.42578125" style="72" customWidth="1"/>
    <col min="15363" max="15363" width="5.7109375" style="72" customWidth="1"/>
    <col min="15364" max="15364" width="6.7109375" style="72" customWidth="1"/>
    <col min="15365" max="15365" width="11.42578125" style="72" customWidth="1"/>
    <col min="15366" max="15366" width="13.28515625" style="72" customWidth="1"/>
    <col min="15367" max="15367" width="0" style="72" hidden="1" customWidth="1"/>
    <col min="15368" max="15616" width="9.140625" style="72"/>
    <col min="15617" max="15617" width="4.7109375" style="72" customWidth="1"/>
    <col min="15618" max="15618" width="42.42578125" style="72" customWidth="1"/>
    <col min="15619" max="15619" width="5.7109375" style="72" customWidth="1"/>
    <col min="15620" max="15620" width="6.7109375" style="72" customWidth="1"/>
    <col min="15621" max="15621" width="11.42578125" style="72" customWidth="1"/>
    <col min="15622" max="15622" width="13.28515625" style="72" customWidth="1"/>
    <col min="15623" max="15623" width="0" style="72" hidden="1" customWidth="1"/>
    <col min="15624" max="15872" width="9.140625" style="72"/>
    <col min="15873" max="15873" width="4.7109375" style="72" customWidth="1"/>
    <col min="15874" max="15874" width="42.42578125" style="72" customWidth="1"/>
    <col min="15875" max="15875" width="5.7109375" style="72" customWidth="1"/>
    <col min="15876" max="15876" width="6.7109375" style="72" customWidth="1"/>
    <col min="15877" max="15877" width="11.42578125" style="72" customWidth="1"/>
    <col min="15878" max="15878" width="13.28515625" style="72" customWidth="1"/>
    <col min="15879" max="15879" width="0" style="72" hidden="1" customWidth="1"/>
    <col min="15880" max="16128" width="9.140625" style="72"/>
    <col min="16129" max="16129" width="4.7109375" style="72" customWidth="1"/>
    <col min="16130" max="16130" width="42.42578125" style="72" customWidth="1"/>
    <col min="16131" max="16131" width="5.7109375" style="72" customWidth="1"/>
    <col min="16132" max="16132" width="6.7109375" style="72" customWidth="1"/>
    <col min="16133" max="16133" width="11.42578125" style="72" customWidth="1"/>
    <col min="16134" max="16134" width="13.28515625" style="72" customWidth="1"/>
    <col min="16135" max="16135" width="0" style="72" hidden="1" customWidth="1"/>
    <col min="16136" max="16384" width="9.140625" style="72"/>
  </cols>
  <sheetData>
    <row r="1" spans="1:6" s="70" customFormat="1" thickBot="1" x14ac:dyDescent="0.3">
      <c r="A1" s="66"/>
      <c r="B1" s="67"/>
      <c r="C1" s="68"/>
      <c r="D1" s="68"/>
      <c r="E1" s="69"/>
      <c r="F1" s="69"/>
    </row>
    <row r="2" spans="1:6" ht="44.25" customHeight="1" thickTop="1" x14ac:dyDescent="0.2">
      <c r="A2" s="71"/>
      <c r="B2" s="189"/>
      <c r="C2" s="190"/>
      <c r="D2" s="190"/>
      <c r="E2" s="191"/>
      <c r="F2" s="192"/>
    </row>
    <row r="3" spans="1:6" ht="16.5" customHeight="1" x14ac:dyDescent="0.25">
      <c r="A3" s="73"/>
      <c r="B3" s="193"/>
      <c r="C3" s="194"/>
      <c r="D3" s="194"/>
      <c r="E3" s="195"/>
      <c r="F3" s="196"/>
    </row>
    <row r="4" spans="1:6" ht="15.75" customHeight="1" x14ac:dyDescent="0.25">
      <c r="A4" s="73"/>
      <c r="B4" s="193"/>
      <c r="C4" s="194"/>
      <c r="D4" s="194"/>
      <c r="E4" s="195"/>
      <c r="F4" s="196"/>
    </row>
    <row r="5" spans="1:6" ht="17.25" customHeight="1" thickBot="1" x14ac:dyDescent="0.3">
      <c r="A5" s="74"/>
      <c r="B5" s="197"/>
      <c r="C5" s="198"/>
      <c r="D5" s="198"/>
      <c r="E5" s="199"/>
      <c r="F5" s="200"/>
    </row>
    <row r="6" spans="1:6" s="70" customFormat="1" thickTop="1" x14ac:dyDescent="0.25">
      <c r="A6" s="66"/>
      <c r="B6" s="67"/>
      <c r="C6" s="68"/>
      <c r="D6" s="68"/>
      <c r="E6" s="69"/>
      <c r="F6" s="69"/>
    </row>
    <row r="7" spans="1:6" s="79" customFormat="1" ht="18" x14ac:dyDescent="0.25">
      <c r="A7" s="75" t="s">
        <v>70</v>
      </c>
      <c r="B7" s="76" t="s">
        <v>71</v>
      </c>
      <c r="C7" s="76" t="s">
        <v>72</v>
      </c>
      <c r="D7" s="77" t="s">
        <v>73</v>
      </c>
      <c r="E7" s="78" t="s">
        <v>74</v>
      </c>
      <c r="F7" s="78" t="s">
        <v>75</v>
      </c>
    </row>
    <row r="8" spans="1:6" s="70" customFormat="1" ht="12" x14ac:dyDescent="0.25">
      <c r="A8" s="66"/>
      <c r="B8" s="67"/>
      <c r="C8" s="68"/>
      <c r="D8" s="68"/>
      <c r="E8" s="69"/>
      <c r="F8" s="69"/>
    </row>
    <row r="9" spans="1:6" s="70" customFormat="1" thickBot="1" x14ac:dyDescent="0.3">
      <c r="A9" s="80" t="s">
        <v>76</v>
      </c>
      <c r="B9" s="81" t="s">
        <v>77</v>
      </c>
      <c r="C9" s="82"/>
      <c r="D9" s="82"/>
      <c r="E9" s="83"/>
      <c r="F9" s="83"/>
    </row>
    <row r="10" spans="1:6" s="70" customFormat="1" ht="12" x14ac:dyDescent="0.25">
      <c r="A10" s="66"/>
      <c r="B10" s="84"/>
      <c r="C10" s="68"/>
      <c r="D10" s="68"/>
      <c r="E10" s="69"/>
      <c r="F10" s="69"/>
    </row>
    <row r="11" spans="1:6" s="88" customFormat="1" ht="60" x14ac:dyDescent="0.25">
      <c r="A11" s="68" t="s">
        <v>78</v>
      </c>
      <c r="B11" s="67" t="s">
        <v>79</v>
      </c>
      <c r="C11" s="85"/>
      <c r="D11" s="86"/>
      <c r="E11" s="87"/>
      <c r="F11" s="87"/>
    </row>
    <row r="12" spans="1:6" s="70" customFormat="1" ht="12" x14ac:dyDescent="0.2">
      <c r="A12" s="85"/>
      <c r="B12" s="89" t="s">
        <v>80</v>
      </c>
      <c r="C12" s="90" t="s">
        <v>81</v>
      </c>
      <c r="D12" s="91">
        <v>1</v>
      </c>
      <c r="E12" s="92"/>
      <c r="F12" s="92">
        <f>D12*E12</f>
        <v>0</v>
      </c>
    </row>
    <row r="13" spans="1:6" s="88" customFormat="1" ht="15" x14ac:dyDescent="0.25">
      <c r="A13" s="68"/>
      <c r="B13" s="67"/>
      <c r="C13" s="85"/>
      <c r="D13" s="86"/>
      <c r="E13" s="87"/>
      <c r="F13" s="87"/>
    </row>
    <row r="14" spans="1:6" s="88" customFormat="1" ht="24" x14ac:dyDescent="0.25">
      <c r="A14" s="68" t="s">
        <v>82</v>
      </c>
      <c r="B14" s="67" t="s">
        <v>83</v>
      </c>
      <c r="C14" s="85"/>
      <c r="D14" s="86"/>
      <c r="E14" s="87"/>
      <c r="F14" s="87"/>
    </row>
    <row r="15" spans="1:6" s="70" customFormat="1" ht="12" x14ac:dyDescent="0.2">
      <c r="A15" s="85"/>
      <c r="B15" s="89" t="s">
        <v>84</v>
      </c>
      <c r="C15" s="90" t="s">
        <v>81</v>
      </c>
      <c r="D15" s="91">
        <v>1</v>
      </c>
      <c r="E15" s="92"/>
      <c r="F15" s="92">
        <f>D15*E15</f>
        <v>0</v>
      </c>
    </row>
    <row r="16" spans="1:6" s="88" customFormat="1" ht="15" x14ac:dyDescent="0.25">
      <c r="A16" s="68"/>
      <c r="B16" s="67"/>
      <c r="C16" s="85"/>
      <c r="D16" s="86"/>
      <c r="E16" s="87"/>
      <c r="F16" s="87"/>
    </row>
    <row r="17" spans="1:7" s="70" customFormat="1" ht="12" x14ac:dyDescent="0.2">
      <c r="A17" s="85"/>
      <c r="B17" s="93"/>
      <c r="C17" s="94"/>
      <c r="D17" s="95"/>
      <c r="E17" s="96"/>
      <c r="F17" s="97"/>
    </row>
    <row r="18" spans="1:7" s="70" customFormat="1" ht="24" x14ac:dyDescent="0.2">
      <c r="A18" s="68" t="s">
        <v>85</v>
      </c>
      <c r="B18" s="67" t="s">
        <v>86</v>
      </c>
      <c r="C18" s="85"/>
      <c r="D18" s="85"/>
      <c r="E18" s="69"/>
      <c r="F18" s="69"/>
    </row>
    <row r="19" spans="1:7" s="70" customFormat="1" ht="12" x14ac:dyDescent="0.2">
      <c r="A19" s="66"/>
      <c r="B19" s="98" t="s">
        <v>87</v>
      </c>
      <c r="C19" s="85" t="s">
        <v>8</v>
      </c>
      <c r="D19" s="99">
        <v>40</v>
      </c>
      <c r="E19" s="96"/>
      <c r="F19" s="97">
        <f>SUM(D19*E19)</f>
        <v>0</v>
      </c>
    </row>
    <row r="20" spans="1:7" s="70" customFormat="1" ht="12" x14ac:dyDescent="0.2">
      <c r="A20" s="66"/>
      <c r="B20" s="67" t="s">
        <v>88</v>
      </c>
      <c r="C20" s="85" t="s">
        <v>8</v>
      </c>
      <c r="D20" s="99">
        <v>40</v>
      </c>
      <c r="E20" s="69"/>
      <c r="F20" s="97">
        <f>SUM(D20*E20)</f>
        <v>0</v>
      </c>
    </row>
    <row r="21" spans="1:7" s="70" customFormat="1" ht="12" x14ac:dyDescent="0.2">
      <c r="A21" s="100"/>
      <c r="B21" s="101"/>
      <c r="C21" s="90"/>
      <c r="D21" s="90"/>
      <c r="E21" s="102"/>
      <c r="F21" s="102"/>
    </row>
    <row r="22" spans="1:7" s="70" customFormat="1" x14ac:dyDescent="0.2">
      <c r="A22" s="103" t="s">
        <v>76</v>
      </c>
      <c r="B22" s="104" t="s">
        <v>89</v>
      </c>
      <c r="C22" s="105"/>
      <c r="D22" s="106"/>
      <c r="E22" s="187">
        <f>F12+F15+F19+F20</f>
        <v>0</v>
      </c>
      <c r="F22" s="201"/>
    </row>
    <row r="23" spans="1:7" s="70" customFormat="1" ht="12" x14ac:dyDescent="0.2">
      <c r="A23" s="107"/>
      <c r="B23" s="108"/>
      <c r="C23" s="109"/>
      <c r="D23" s="109"/>
      <c r="E23" s="110"/>
      <c r="F23" s="110"/>
    </row>
    <row r="24" spans="1:7" s="70" customFormat="1" ht="12" x14ac:dyDescent="0.2">
      <c r="A24" s="66"/>
      <c r="B24" s="111"/>
      <c r="C24" s="85"/>
      <c r="D24" s="85"/>
      <c r="E24" s="69"/>
      <c r="F24" s="69"/>
    </row>
    <row r="26" spans="1:7" s="70" customFormat="1" thickBot="1" x14ac:dyDescent="0.25">
      <c r="A26" s="80" t="s">
        <v>90</v>
      </c>
      <c r="B26" s="81" t="s">
        <v>91</v>
      </c>
      <c r="C26" s="82"/>
      <c r="D26" s="82"/>
      <c r="E26" s="112"/>
      <c r="F26" s="112"/>
      <c r="G26" s="113"/>
    </row>
    <row r="27" spans="1:7" s="70" customFormat="1" ht="84" x14ac:dyDescent="0.2">
      <c r="A27" s="68" t="s">
        <v>78</v>
      </c>
      <c r="B27" s="67" t="s">
        <v>92</v>
      </c>
      <c r="C27" s="85" t="s">
        <v>33</v>
      </c>
      <c r="D27" s="99">
        <v>1</v>
      </c>
      <c r="E27" s="113"/>
      <c r="F27" s="114">
        <f>D27*E27</f>
        <v>0</v>
      </c>
      <c r="G27" s="113"/>
    </row>
    <row r="28" spans="1:7" s="70" customFormat="1" ht="12" x14ac:dyDescent="0.2">
      <c r="A28" s="68"/>
      <c r="B28" s="84"/>
      <c r="C28" s="85"/>
      <c r="D28" s="85"/>
      <c r="E28" s="115"/>
      <c r="F28" s="115"/>
      <c r="G28" s="113"/>
    </row>
    <row r="29" spans="1:7" s="70" customFormat="1" ht="48" x14ac:dyDescent="0.2">
      <c r="A29" s="68" t="s">
        <v>82</v>
      </c>
      <c r="B29" s="67" t="s">
        <v>93</v>
      </c>
      <c r="C29" s="85"/>
      <c r="D29" s="85"/>
      <c r="E29" s="115"/>
      <c r="F29" s="115"/>
      <c r="G29" s="113"/>
    </row>
    <row r="30" spans="1:7" s="70" customFormat="1" ht="12" x14ac:dyDescent="0.2">
      <c r="A30" s="68"/>
      <c r="B30" s="116" t="s">
        <v>94</v>
      </c>
      <c r="C30" s="85" t="s">
        <v>8</v>
      </c>
      <c r="D30" s="99">
        <v>100</v>
      </c>
      <c r="E30" s="113"/>
      <c r="F30" s="114">
        <f>SUM(D30*E30)</f>
        <v>0</v>
      </c>
      <c r="G30" s="113"/>
    </row>
    <row r="31" spans="1:7" s="70" customFormat="1" ht="12" x14ac:dyDescent="0.2">
      <c r="A31" s="68"/>
      <c r="B31" s="116" t="s">
        <v>95</v>
      </c>
      <c r="C31" s="85" t="s">
        <v>8</v>
      </c>
      <c r="D31" s="99">
        <v>100</v>
      </c>
      <c r="E31" s="113"/>
      <c r="F31" s="114">
        <f>SUM(D31*E31)</f>
        <v>0</v>
      </c>
      <c r="G31" s="113"/>
    </row>
    <row r="32" spans="1:7" s="70" customFormat="1" ht="12" x14ac:dyDescent="0.2">
      <c r="A32" s="68"/>
      <c r="B32" s="116" t="s">
        <v>96</v>
      </c>
      <c r="C32" s="85" t="s">
        <v>8</v>
      </c>
      <c r="D32" s="99">
        <v>150</v>
      </c>
      <c r="E32" s="113"/>
      <c r="F32" s="114">
        <f>SUM(D32*E32)</f>
        <v>0</v>
      </c>
      <c r="G32" s="113"/>
    </row>
    <row r="33" spans="1:7" s="70" customFormat="1" ht="12" x14ac:dyDescent="0.2">
      <c r="A33" s="68"/>
      <c r="B33" s="116" t="s">
        <v>97</v>
      </c>
      <c r="C33" s="117" t="s">
        <v>98</v>
      </c>
      <c r="D33" s="118">
        <v>1</v>
      </c>
      <c r="E33" s="113"/>
      <c r="F33" s="114"/>
      <c r="G33" s="113"/>
    </row>
    <row r="34" spans="1:7" s="70" customFormat="1" ht="12" x14ac:dyDescent="0.2">
      <c r="A34" s="68"/>
      <c r="B34" s="84"/>
      <c r="C34" s="85"/>
      <c r="D34" s="85"/>
      <c r="E34" s="115"/>
      <c r="F34" s="115"/>
      <c r="G34" s="113"/>
    </row>
    <row r="35" spans="1:7" s="70" customFormat="1" ht="48" x14ac:dyDescent="0.2">
      <c r="A35" s="68" t="s">
        <v>85</v>
      </c>
      <c r="B35" s="67" t="s">
        <v>99</v>
      </c>
      <c r="C35" s="85"/>
      <c r="D35" s="99"/>
      <c r="E35" s="113"/>
      <c r="F35" s="114">
        <f>D35*E35</f>
        <v>0</v>
      </c>
      <c r="G35" s="113"/>
    </row>
    <row r="36" spans="1:7" s="70" customFormat="1" ht="12" x14ac:dyDescent="0.2">
      <c r="A36" s="68"/>
      <c r="B36" s="89" t="s">
        <v>100</v>
      </c>
      <c r="C36" s="90" t="s">
        <v>81</v>
      </c>
      <c r="D36" s="119">
        <v>1</v>
      </c>
      <c r="E36" s="120"/>
      <c r="F36" s="121">
        <f>D36*E36</f>
        <v>0</v>
      </c>
      <c r="G36" s="113"/>
    </row>
    <row r="37" spans="1:7" s="70" customFormat="1" ht="12" x14ac:dyDescent="0.2">
      <c r="A37" s="68"/>
      <c r="B37" s="67"/>
      <c r="C37" s="85"/>
      <c r="D37" s="85"/>
      <c r="E37" s="115"/>
      <c r="F37" s="115"/>
      <c r="G37" s="113"/>
    </row>
    <row r="38" spans="1:7" s="70" customFormat="1" ht="36" x14ac:dyDescent="0.2">
      <c r="A38" s="68" t="s">
        <v>101</v>
      </c>
      <c r="B38" s="67" t="s">
        <v>102</v>
      </c>
      <c r="C38" s="85"/>
      <c r="D38" s="99"/>
      <c r="E38" s="113"/>
      <c r="F38" s="114">
        <f>D38*E38</f>
        <v>0</v>
      </c>
      <c r="G38" s="113"/>
    </row>
    <row r="39" spans="1:7" s="70" customFormat="1" ht="12" x14ac:dyDescent="0.2">
      <c r="A39" s="68"/>
      <c r="B39" s="89" t="s">
        <v>103</v>
      </c>
      <c r="C39" s="90" t="s">
        <v>81</v>
      </c>
      <c r="D39" s="119">
        <v>4</v>
      </c>
      <c r="E39" s="120"/>
      <c r="F39" s="121">
        <f>D39*E39</f>
        <v>0</v>
      </c>
      <c r="G39" s="113"/>
    </row>
    <row r="40" spans="1:7" s="70" customFormat="1" ht="12" x14ac:dyDescent="0.2">
      <c r="A40" s="68"/>
      <c r="B40" s="67"/>
      <c r="C40" s="85"/>
      <c r="D40" s="99"/>
      <c r="E40" s="115"/>
      <c r="F40" s="114"/>
      <c r="G40" s="113"/>
    </row>
    <row r="41" spans="1:7" s="70" customFormat="1" ht="48" x14ac:dyDescent="0.2">
      <c r="A41" s="68" t="s">
        <v>104</v>
      </c>
      <c r="B41" s="67" t="s">
        <v>105</v>
      </c>
      <c r="C41" s="85"/>
      <c r="D41" s="99"/>
      <c r="E41" s="113"/>
      <c r="F41" s="114">
        <f>D41*E41</f>
        <v>0</v>
      </c>
      <c r="G41" s="113"/>
    </row>
    <row r="42" spans="1:7" s="70" customFormat="1" ht="12" x14ac:dyDescent="0.2">
      <c r="A42" s="68"/>
      <c r="B42" s="89" t="s">
        <v>106</v>
      </c>
      <c r="C42" s="90" t="s">
        <v>81</v>
      </c>
      <c r="D42" s="119">
        <v>1</v>
      </c>
      <c r="E42" s="120"/>
      <c r="F42" s="121">
        <f>D42*E42</f>
        <v>0</v>
      </c>
      <c r="G42" s="113"/>
    </row>
    <row r="43" spans="1:7" s="70" customFormat="1" ht="12" x14ac:dyDescent="0.2">
      <c r="A43" s="122"/>
      <c r="B43" s="67"/>
      <c r="C43" s="85"/>
      <c r="D43" s="99"/>
      <c r="E43" s="115"/>
      <c r="F43" s="115"/>
      <c r="G43" s="113"/>
    </row>
    <row r="44" spans="1:7" s="70" customFormat="1" ht="48" x14ac:dyDescent="0.2">
      <c r="A44" s="68" t="s">
        <v>107</v>
      </c>
      <c r="B44" s="67" t="s">
        <v>108</v>
      </c>
      <c r="C44" s="117"/>
      <c r="D44" s="85"/>
      <c r="E44" s="113"/>
      <c r="F44" s="114">
        <f>D44*E44</f>
        <v>0</v>
      </c>
      <c r="G44" s="113"/>
    </row>
    <row r="45" spans="1:7" s="70" customFormat="1" ht="12" x14ac:dyDescent="0.2">
      <c r="A45" s="68"/>
      <c r="B45" s="89" t="s">
        <v>109</v>
      </c>
      <c r="C45" s="90" t="s">
        <v>8</v>
      </c>
      <c r="D45" s="119">
        <v>65</v>
      </c>
      <c r="E45" s="120"/>
      <c r="F45" s="121">
        <f>D45*E45</f>
        <v>0</v>
      </c>
      <c r="G45" s="113"/>
    </row>
    <row r="46" spans="1:7" s="70" customFormat="1" ht="12" x14ac:dyDescent="0.2">
      <c r="A46" s="68"/>
      <c r="B46" s="116"/>
      <c r="C46" s="85"/>
      <c r="D46" s="99"/>
      <c r="E46" s="115"/>
      <c r="F46" s="114"/>
      <c r="G46" s="113"/>
    </row>
    <row r="47" spans="1:7" s="70" customFormat="1" ht="12" x14ac:dyDescent="0.2">
      <c r="A47" s="68"/>
      <c r="B47" s="116"/>
      <c r="C47" s="85"/>
      <c r="D47" s="99"/>
      <c r="E47" s="115"/>
      <c r="F47" s="114"/>
      <c r="G47" s="113"/>
    </row>
    <row r="48" spans="1:7" s="70" customFormat="1" ht="48" x14ac:dyDescent="0.2">
      <c r="A48" s="68" t="s">
        <v>110</v>
      </c>
      <c r="B48" s="67" t="s">
        <v>111</v>
      </c>
      <c r="C48" s="117"/>
      <c r="D48" s="85"/>
      <c r="E48" s="113"/>
      <c r="F48" s="114">
        <f>D48*E48</f>
        <v>0</v>
      </c>
      <c r="G48" s="113"/>
    </row>
    <row r="49" spans="1:7" s="70" customFormat="1" ht="12" x14ac:dyDescent="0.2">
      <c r="A49" s="68"/>
      <c r="B49" s="89" t="s">
        <v>112</v>
      </c>
      <c r="C49" s="90" t="s">
        <v>8</v>
      </c>
      <c r="D49" s="119">
        <v>75</v>
      </c>
      <c r="E49" s="120"/>
      <c r="F49" s="121">
        <f>D49*E49</f>
        <v>0</v>
      </c>
      <c r="G49" s="113"/>
    </row>
    <row r="50" spans="1:7" s="70" customFormat="1" ht="12" x14ac:dyDescent="0.2">
      <c r="A50" s="68"/>
      <c r="B50" s="116"/>
      <c r="C50" s="85"/>
      <c r="D50" s="99"/>
      <c r="E50" s="115"/>
      <c r="F50" s="114"/>
      <c r="G50" s="113"/>
    </row>
    <row r="51" spans="1:7" s="70" customFormat="1" ht="12" x14ac:dyDescent="0.2">
      <c r="A51" s="68"/>
      <c r="B51" s="67"/>
      <c r="C51" s="85"/>
      <c r="D51" s="85"/>
      <c r="E51" s="115"/>
      <c r="F51" s="115"/>
      <c r="G51" s="113"/>
    </row>
    <row r="52" spans="1:7" s="70" customFormat="1" ht="12" x14ac:dyDescent="0.2">
      <c r="A52" s="68" t="s">
        <v>113</v>
      </c>
      <c r="B52" s="67" t="s">
        <v>114</v>
      </c>
      <c r="C52" s="117" t="s">
        <v>115</v>
      </c>
      <c r="D52" s="85">
        <v>1</v>
      </c>
      <c r="E52" s="123">
        <f>SUM(F27:F51)</f>
        <v>0</v>
      </c>
      <c r="F52" s="114"/>
      <c r="G52" s="113"/>
    </row>
    <row r="53" spans="1:7" s="70" customFormat="1" ht="12" x14ac:dyDescent="0.2">
      <c r="A53" s="66" t="s">
        <v>116</v>
      </c>
      <c r="B53" s="67"/>
      <c r="C53" s="85"/>
      <c r="D53" s="99"/>
      <c r="E53" s="115"/>
      <c r="F53" s="115"/>
      <c r="G53" s="113"/>
    </row>
    <row r="54" spans="1:7" s="70" customFormat="1" ht="12" x14ac:dyDescent="0.2">
      <c r="A54" s="100"/>
      <c r="B54" s="101"/>
      <c r="C54" s="90"/>
      <c r="D54" s="90"/>
      <c r="E54" s="120"/>
      <c r="F54" s="120"/>
      <c r="G54" s="113"/>
    </row>
    <row r="55" spans="1:7" s="70" customFormat="1" ht="12" x14ac:dyDescent="0.2">
      <c r="A55" s="103" t="s">
        <v>90</v>
      </c>
      <c r="B55" s="104" t="s">
        <v>117</v>
      </c>
      <c r="C55" s="105"/>
      <c r="D55" s="106"/>
      <c r="E55" s="202"/>
      <c r="F55" s="203"/>
      <c r="G55" s="113"/>
    </row>
    <row r="56" spans="1:7" s="70" customFormat="1" ht="12" x14ac:dyDescent="0.2">
      <c r="A56" s="107"/>
      <c r="B56" s="108"/>
      <c r="C56" s="109"/>
      <c r="D56" s="109"/>
      <c r="E56" s="124"/>
      <c r="F56" s="124"/>
      <c r="G56" s="113"/>
    </row>
    <row r="57" spans="1:7" s="70" customFormat="1" thickBot="1" x14ac:dyDescent="0.3">
      <c r="A57" s="80" t="s">
        <v>118</v>
      </c>
      <c r="B57" s="81" t="s">
        <v>119</v>
      </c>
      <c r="C57" s="82"/>
      <c r="D57" s="82"/>
      <c r="E57" s="83"/>
      <c r="F57" s="83"/>
    </row>
    <row r="58" spans="1:7" s="70" customFormat="1" ht="36" x14ac:dyDescent="0.25">
      <c r="A58" s="68"/>
      <c r="B58" s="84" t="s">
        <v>161</v>
      </c>
      <c r="C58" s="68"/>
      <c r="D58" s="68"/>
      <c r="E58" s="69"/>
      <c r="F58" s="69"/>
    </row>
    <row r="59" spans="1:7" s="70" customFormat="1" ht="12" x14ac:dyDescent="0.2">
      <c r="A59" s="68"/>
      <c r="B59" s="93"/>
      <c r="C59" s="94"/>
      <c r="D59" s="95"/>
      <c r="E59" s="125"/>
      <c r="F59" s="126"/>
    </row>
    <row r="60" spans="1:7" s="70" customFormat="1" ht="48" x14ac:dyDescent="0.2">
      <c r="A60" s="68" t="s">
        <v>82</v>
      </c>
      <c r="B60" s="67" t="s">
        <v>120</v>
      </c>
      <c r="C60" s="85" t="s">
        <v>33</v>
      </c>
      <c r="D60" s="99">
        <v>1</v>
      </c>
      <c r="E60" s="127"/>
      <c r="F60" s="97"/>
    </row>
    <row r="61" spans="1:7" s="70" customFormat="1" ht="12" x14ac:dyDescent="0.2">
      <c r="A61" s="68"/>
      <c r="B61" s="116" t="s">
        <v>121</v>
      </c>
      <c r="C61" s="85" t="s">
        <v>33</v>
      </c>
      <c r="D61" s="99">
        <v>1</v>
      </c>
      <c r="E61" s="127"/>
      <c r="F61" s="97"/>
    </row>
    <row r="62" spans="1:7" s="70" customFormat="1" ht="48" x14ac:dyDescent="0.2">
      <c r="A62" s="68"/>
      <c r="B62" s="67" t="s">
        <v>122</v>
      </c>
      <c r="C62" s="85" t="s">
        <v>33</v>
      </c>
      <c r="D62" s="99">
        <v>1</v>
      </c>
      <c r="E62" s="127"/>
      <c r="F62" s="97"/>
      <c r="G62" s="113"/>
    </row>
    <row r="63" spans="1:7" s="70" customFormat="1" ht="12" x14ac:dyDescent="0.2">
      <c r="A63" s="68"/>
      <c r="B63" s="67" t="s">
        <v>123</v>
      </c>
      <c r="C63" s="85" t="s">
        <v>33</v>
      </c>
      <c r="D63" s="99">
        <v>1</v>
      </c>
      <c r="E63" s="127"/>
      <c r="F63" s="97"/>
      <c r="G63" s="113"/>
    </row>
    <row r="64" spans="1:7" s="70" customFormat="1" ht="24" x14ac:dyDescent="0.2">
      <c r="A64" s="68"/>
      <c r="B64" s="128" t="s">
        <v>124</v>
      </c>
      <c r="C64" s="85" t="s">
        <v>33</v>
      </c>
      <c r="D64" s="99">
        <v>6</v>
      </c>
      <c r="E64" s="127"/>
      <c r="F64" s="97"/>
    </row>
    <row r="65" spans="1:7" s="70" customFormat="1" ht="24" x14ac:dyDescent="0.2">
      <c r="A65" s="68"/>
      <c r="B65" s="128" t="s">
        <v>125</v>
      </c>
      <c r="C65" s="85" t="s">
        <v>33</v>
      </c>
      <c r="D65" s="99">
        <v>2</v>
      </c>
      <c r="E65" s="127"/>
      <c r="F65" s="97"/>
    </row>
    <row r="66" spans="1:7" s="70" customFormat="1" ht="12" x14ac:dyDescent="0.2">
      <c r="A66" s="68"/>
      <c r="B66" s="128" t="s">
        <v>126</v>
      </c>
      <c r="C66" s="85" t="s">
        <v>33</v>
      </c>
      <c r="D66" s="99">
        <v>1</v>
      </c>
      <c r="E66" s="127"/>
      <c r="F66" s="97"/>
    </row>
    <row r="67" spans="1:7" s="70" customFormat="1" ht="24" x14ac:dyDescent="0.2">
      <c r="A67" s="68"/>
      <c r="B67" s="128" t="s">
        <v>127</v>
      </c>
      <c r="C67" s="85" t="s">
        <v>33</v>
      </c>
      <c r="D67" s="99">
        <v>3</v>
      </c>
      <c r="E67" s="127"/>
      <c r="F67" s="97"/>
    </row>
    <row r="68" spans="1:7" s="70" customFormat="1" ht="60" x14ac:dyDescent="0.2">
      <c r="A68" s="68"/>
      <c r="B68" s="67" t="s">
        <v>128</v>
      </c>
      <c r="C68" s="85" t="s">
        <v>81</v>
      </c>
      <c r="D68" s="99">
        <v>1</v>
      </c>
      <c r="E68" s="127"/>
      <c r="F68" s="97"/>
    </row>
    <row r="69" spans="1:7" s="70" customFormat="1" ht="12" x14ac:dyDescent="0.2">
      <c r="A69" s="68"/>
      <c r="B69" s="129" t="s">
        <v>84</v>
      </c>
      <c r="C69" s="130" t="s">
        <v>81</v>
      </c>
      <c r="D69" s="131">
        <v>1</v>
      </c>
      <c r="E69" s="132"/>
      <c r="F69" s="133">
        <f>SUM(D69*E69)</f>
        <v>0</v>
      </c>
    </row>
    <row r="70" spans="1:7" s="70" customFormat="1" ht="12" x14ac:dyDescent="0.25">
      <c r="A70" s="68"/>
      <c r="B70" s="84"/>
      <c r="C70" s="68"/>
      <c r="D70" s="68"/>
      <c r="E70" s="69"/>
      <c r="F70" s="69"/>
    </row>
    <row r="71" spans="1:7" s="70" customFormat="1" ht="12" x14ac:dyDescent="0.2">
      <c r="A71" s="66"/>
      <c r="B71" s="67"/>
      <c r="C71" s="85"/>
      <c r="D71" s="99"/>
      <c r="E71" s="69"/>
      <c r="F71" s="69"/>
    </row>
    <row r="72" spans="1:7" s="70" customFormat="1" ht="12" x14ac:dyDescent="0.2">
      <c r="A72" s="66"/>
      <c r="B72" s="67"/>
      <c r="C72" s="85"/>
      <c r="D72" s="85"/>
      <c r="E72" s="69"/>
      <c r="F72" s="69"/>
    </row>
    <row r="73" spans="1:7" s="70" customFormat="1" x14ac:dyDescent="0.2">
      <c r="A73" s="103" t="s">
        <v>118</v>
      </c>
      <c r="B73" s="104" t="s">
        <v>129</v>
      </c>
      <c r="C73" s="105"/>
      <c r="D73" s="106"/>
      <c r="E73" s="187">
        <f>SUM(F59:F71)</f>
        <v>0</v>
      </c>
      <c r="F73" s="201"/>
    </row>
    <row r="74" spans="1:7" s="70" customFormat="1" ht="12" x14ac:dyDescent="0.2">
      <c r="A74" s="107"/>
      <c r="B74" s="108"/>
      <c r="C74" s="109"/>
      <c r="D74" s="109"/>
      <c r="E74" s="110"/>
      <c r="F74" s="110"/>
    </row>
    <row r="75" spans="1:7" s="70" customFormat="1" ht="12" x14ac:dyDescent="0.2">
      <c r="A75" s="66"/>
      <c r="B75" s="111" t="s">
        <v>130</v>
      </c>
      <c r="C75" s="85"/>
      <c r="D75" s="85"/>
      <c r="E75" s="69"/>
      <c r="F75" s="69"/>
    </row>
    <row r="76" spans="1:7" s="70" customFormat="1" ht="12" x14ac:dyDescent="0.2">
      <c r="A76" s="66"/>
      <c r="B76" s="111"/>
      <c r="C76" s="85"/>
      <c r="D76" s="85"/>
      <c r="E76" s="69"/>
      <c r="F76" s="69"/>
    </row>
    <row r="77" spans="1:7" s="70" customFormat="1" thickBot="1" x14ac:dyDescent="0.3">
      <c r="A77" s="80" t="s">
        <v>131</v>
      </c>
      <c r="B77" s="81" t="s">
        <v>132</v>
      </c>
      <c r="C77" s="82"/>
      <c r="D77" s="82"/>
      <c r="E77" s="83"/>
      <c r="F77" s="83"/>
    </row>
    <row r="78" spans="1:7" s="70" customFormat="1" ht="12" x14ac:dyDescent="0.2">
      <c r="A78" s="134"/>
      <c r="B78" s="135"/>
      <c r="C78" s="136"/>
      <c r="D78" s="135"/>
      <c r="E78" s="137"/>
      <c r="F78" s="138"/>
      <c r="G78" s="113"/>
    </row>
    <row r="79" spans="1:7" s="144" customFormat="1" ht="192" x14ac:dyDescent="0.25">
      <c r="A79" s="139" t="s">
        <v>78</v>
      </c>
      <c r="B79" s="140" t="s">
        <v>133</v>
      </c>
      <c r="C79" s="141" t="s">
        <v>33</v>
      </c>
      <c r="D79" s="141">
        <v>8</v>
      </c>
      <c r="E79" s="142"/>
      <c r="F79" s="143">
        <f>D79*E79</f>
        <v>0</v>
      </c>
    </row>
    <row r="80" spans="1:7" s="144" customFormat="1" ht="192" x14ac:dyDescent="0.25">
      <c r="A80" s="139" t="s">
        <v>82</v>
      </c>
      <c r="B80" s="140" t="s">
        <v>134</v>
      </c>
      <c r="C80" s="141" t="s">
        <v>33</v>
      </c>
      <c r="D80" s="141">
        <v>2</v>
      </c>
      <c r="E80" s="142"/>
      <c r="F80" s="143">
        <f>D80*E80</f>
        <v>0</v>
      </c>
    </row>
    <row r="81" spans="1:7" s="70" customFormat="1" ht="12" x14ac:dyDescent="0.2">
      <c r="A81" s="134"/>
      <c r="B81" s="135"/>
      <c r="C81" s="136"/>
      <c r="D81" s="135"/>
      <c r="E81" s="137"/>
      <c r="F81" s="138"/>
      <c r="G81" s="113"/>
    </row>
    <row r="82" spans="1:7" s="70" customFormat="1" ht="12" x14ac:dyDescent="0.2">
      <c r="A82" s="66"/>
      <c r="B82" s="67"/>
      <c r="C82" s="85"/>
      <c r="D82" s="99"/>
      <c r="E82" s="96"/>
      <c r="F82" s="145"/>
    </row>
    <row r="83" spans="1:7" s="70" customFormat="1" ht="12" x14ac:dyDescent="0.2">
      <c r="A83" s="66" t="s">
        <v>85</v>
      </c>
      <c r="B83" s="146" t="s">
        <v>135</v>
      </c>
      <c r="C83" s="98"/>
      <c r="D83" s="147"/>
      <c r="E83" s="69"/>
      <c r="F83" s="69"/>
    </row>
    <row r="84" spans="1:7" s="70" customFormat="1" ht="12" x14ac:dyDescent="0.2">
      <c r="A84" s="66"/>
      <c r="B84" s="98" t="s">
        <v>136</v>
      </c>
      <c r="C84" s="85" t="s">
        <v>8</v>
      </c>
      <c r="D84" s="99">
        <v>12</v>
      </c>
      <c r="E84" s="96"/>
      <c r="F84" s="97"/>
    </row>
    <row r="85" spans="1:7" s="70" customFormat="1" ht="12" x14ac:dyDescent="0.2">
      <c r="A85" s="66"/>
      <c r="B85" s="98" t="s">
        <v>137</v>
      </c>
      <c r="C85" s="85" t="s">
        <v>8</v>
      </c>
      <c r="D85" s="99">
        <v>11</v>
      </c>
      <c r="E85" s="96"/>
      <c r="F85" s="97"/>
    </row>
    <row r="86" spans="1:7" s="70" customFormat="1" ht="12" x14ac:dyDescent="0.2">
      <c r="A86" s="66"/>
      <c r="B86" s="98" t="s">
        <v>138</v>
      </c>
      <c r="C86" s="85" t="s">
        <v>33</v>
      </c>
      <c r="D86" s="99">
        <v>1</v>
      </c>
      <c r="E86" s="96"/>
      <c r="F86" s="97"/>
    </row>
    <row r="87" spans="1:7" s="70" customFormat="1" ht="12" x14ac:dyDescent="0.2">
      <c r="A87" s="68"/>
      <c r="B87" s="89" t="s">
        <v>139</v>
      </c>
      <c r="C87" s="90" t="s">
        <v>81</v>
      </c>
      <c r="D87" s="119">
        <v>10</v>
      </c>
      <c r="E87" s="132"/>
      <c r="F87" s="148">
        <f>SUM(D87*E87)</f>
        <v>0</v>
      </c>
    </row>
    <row r="88" spans="1:7" s="70" customFormat="1" ht="12" x14ac:dyDescent="0.2">
      <c r="A88" s="66"/>
      <c r="B88" s="93"/>
      <c r="C88" s="94"/>
      <c r="D88" s="95"/>
      <c r="E88" s="125"/>
      <c r="F88" s="126"/>
    </row>
    <row r="89" spans="1:7" s="70" customFormat="1" ht="15" customHeight="1" x14ac:dyDescent="0.2">
      <c r="A89" s="66"/>
      <c r="B89" s="67"/>
      <c r="C89" s="117"/>
      <c r="D89" s="85"/>
      <c r="E89" s="149"/>
      <c r="F89" s="69"/>
    </row>
    <row r="90" spans="1:7" s="70" customFormat="1" ht="12" x14ac:dyDescent="0.2">
      <c r="A90" s="103" t="s">
        <v>131</v>
      </c>
      <c r="B90" s="104" t="s">
        <v>140</v>
      </c>
      <c r="C90" s="105"/>
      <c r="D90" s="106"/>
      <c r="E90" s="187">
        <f>SUM(F78:F88)</f>
        <v>0</v>
      </c>
      <c r="F90" s="188"/>
    </row>
    <row r="91" spans="1:7" s="70" customFormat="1" ht="12" x14ac:dyDescent="0.2">
      <c r="A91" s="107"/>
      <c r="B91" s="108"/>
      <c r="C91" s="109"/>
      <c r="D91" s="109"/>
      <c r="E91" s="110"/>
      <c r="F91" s="110"/>
    </row>
    <row r="92" spans="1:7" s="70" customFormat="1" ht="12" x14ac:dyDescent="0.2">
      <c r="A92" s="66"/>
      <c r="B92" s="111"/>
      <c r="C92" s="85"/>
      <c r="D92" s="85"/>
      <c r="E92" s="69"/>
      <c r="F92" s="69"/>
    </row>
    <row r="93" spans="1:7" s="154" customFormat="1" ht="12" x14ac:dyDescent="0.2">
      <c r="A93" s="150"/>
      <c r="B93" s="151"/>
      <c r="C93" s="152"/>
      <c r="D93" s="152"/>
      <c r="E93" s="153"/>
      <c r="F93" s="153"/>
    </row>
    <row r="94" spans="1:7" s="70" customFormat="1" ht="12" x14ac:dyDescent="0.2">
      <c r="A94" s="66"/>
      <c r="B94" s="67"/>
      <c r="C94" s="85"/>
      <c r="D94" s="85"/>
      <c r="E94" s="69"/>
      <c r="F94" s="69"/>
    </row>
    <row r="95" spans="1:7" s="70" customFormat="1" thickBot="1" x14ac:dyDescent="0.3">
      <c r="A95" s="80" t="s">
        <v>141</v>
      </c>
      <c r="B95" s="81" t="s">
        <v>142</v>
      </c>
      <c r="C95" s="82"/>
      <c r="D95" s="82"/>
      <c r="E95" s="83"/>
      <c r="F95" s="83"/>
    </row>
    <row r="96" spans="1:7" s="70" customFormat="1" ht="12" x14ac:dyDescent="0.2">
      <c r="A96" s="122" t="s">
        <v>78</v>
      </c>
      <c r="B96" s="111" t="s">
        <v>143</v>
      </c>
      <c r="C96" s="85"/>
      <c r="D96" s="99"/>
      <c r="E96" s="115"/>
      <c r="F96" s="115"/>
    </row>
    <row r="97" spans="1:6" s="70" customFormat="1" ht="12" x14ac:dyDescent="0.2">
      <c r="A97" s="122"/>
      <c r="B97" s="67" t="s">
        <v>144</v>
      </c>
      <c r="C97" s="85"/>
      <c r="D97" s="99"/>
      <c r="E97" s="115"/>
      <c r="F97" s="115"/>
    </row>
    <row r="98" spans="1:6" s="70" customFormat="1" ht="12" x14ac:dyDescent="0.2">
      <c r="A98" s="122"/>
      <c r="B98" s="67" t="s">
        <v>145</v>
      </c>
      <c r="C98" s="85"/>
      <c r="D98" s="99"/>
      <c r="E98" s="115"/>
      <c r="F98" s="115"/>
    </row>
    <row r="99" spans="1:6" s="70" customFormat="1" ht="12" x14ac:dyDescent="0.2">
      <c r="A99" s="122"/>
      <c r="B99" s="67" t="s">
        <v>146</v>
      </c>
      <c r="C99" s="85"/>
      <c r="D99" s="99"/>
      <c r="E99" s="115"/>
      <c r="F99" s="115"/>
    </row>
    <row r="100" spans="1:6" s="70" customFormat="1" ht="12" x14ac:dyDescent="0.2">
      <c r="A100" s="122"/>
      <c r="B100" s="67" t="s">
        <v>147</v>
      </c>
      <c r="C100" s="85"/>
      <c r="D100" s="99"/>
      <c r="E100" s="115"/>
      <c r="F100" s="115"/>
    </row>
    <row r="101" spans="1:6" s="70" customFormat="1" ht="12" x14ac:dyDescent="0.2">
      <c r="A101" s="122"/>
      <c r="B101" s="67" t="s">
        <v>148</v>
      </c>
      <c r="C101" s="85"/>
      <c r="D101" s="99"/>
      <c r="E101" s="115"/>
      <c r="F101" s="115"/>
    </row>
    <row r="102" spans="1:6" s="70" customFormat="1" ht="12" x14ac:dyDescent="0.2">
      <c r="A102" s="122"/>
      <c r="B102" s="67" t="s">
        <v>149</v>
      </c>
      <c r="C102" s="85"/>
      <c r="D102" s="99"/>
      <c r="E102" s="115"/>
      <c r="F102" s="115"/>
    </row>
    <row r="103" spans="1:6" s="70" customFormat="1" ht="12" x14ac:dyDescent="0.2">
      <c r="A103" s="122"/>
      <c r="B103" s="111" t="s">
        <v>150</v>
      </c>
      <c r="C103" s="85"/>
      <c r="D103" s="99"/>
      <c r="E103" s="115"/>
      <c r="F103" s="115"/>
    </row>
    <row r="104" spans="1:6" s="70" customFormat="1" ht="12" x14ac:dyDescent="0.2">
      <c r="A104" s="122"/>
      <c r="B104" s="111" t="s">
        <v>151</v>
      </c>
      <c r="C104" s="85"/>
      <c r="D104" s="99"/>
      <c r="E104" s="115"/>
      <c r="F104" s="115"/>
    </row>
    <row r="105" spans="1:6" s="70" customFormat="1" ht="12" x14ac:dyDescent="0.2">
      <c r="A105" s="68"/>
      <c r="B105" s="89" t="s">
        <v>80</v>
      </c>
      <c r="C105" s="90" t="s">
        <v>81</v>
      </c>
      <c r="D105" s="119">
        <v>1</v>
      </c>
      <c r="E105" s="132"/>
      <c r="F105" s="133">
        <f>E105*D105</f>
        <v>0</v>
      </c>
    </row>
    <row r="106" spans="1:6" s="70" customFormat="1" ht="12" x14ac:dyDescent="0.2">
      <c r="A106" s="66"/>
      <c r="B106" s="93"/>
      <c r="C106" s="94"/>
      <c r="D106" s="95"/>
      <c r="E106" s="125"/>
      <c r="F106" s="126"/>
    </row>
    <row r="107" spans="1:6" s="70" customFormat="1" ht="12" x14ac:dyDescent="0.2">
      <c r="A107" s="100"/>
      <c r="B107" s="101"/>
      <c r="C107" s="90"/>
      <c r="D107" s="90"/>
      <c r="E107" s="102"/>
      <c r="F107" s="102"/>
    </row>
    <row r="108" spans="1:6" s="70" customFormat="1" ht="12.75" customHeight="1" x14ac:dyDescent="0.2">
      <c r="A108" s="103" t="s">
        <v>141</v>
      </c>
      <c r="B108" s="104" t="s">
        <v>152</v>
      </c>
      <c r="C108" s="105"/>
      <c r="D108" s="106"/>
      <c r="E108" s="187">
        <f>SUM(F105)</f>
        <v>0</v>
      </c>
      <c r="F108" s="206"/>
    </row>
    <row r="109" spans="1:6" s="70" customFormat="1" ht="12" x14ac:dyDescent="0.2">
      <c r="A109" s="107"/>
      <c r="B109" s="108"/>
      <c r="C109" s="109"/>
      <c r="D109" s="109"/>
      <c r="E109" s="110"/>
      <c r="F109" s="110"/>
    </row>
    <row r="110" spans="1:6" s="70" customFormat="1" ht="12" x14ac:dyDescent="0.2">
      <c r="A110" s="66"/>
      <c r="B110" s="111"/>
      <c r="C110" s="85"/>
      <c r="D110" s="85"/>
      <c r="E110" s="69"/>
      <c r="F110" s="69"/>
    </row>
    <row r="111" spans="1:6" s="70" customFormat="1" ht="12" x14ac:dyDescent="0.2">
      <c r="A111" s="66"/>
      <c r="B111" s="111"/>
      <c r="C111" s="85"/>
      <c r="D111" s="85"/>
      <c r="E111" s="69"/>
      <c r="F111" s="69"/>
    </row>
    <row r="112" spans="1:6" s="156" customFormat="1" thickBot="1" x14ac:dyDescent="0.3">
      <c r="A112" s="80" t="s">
        <v>153</v>
      </c>
      <c r="B112" s="81" t="s">
        <v>48</v>
      </c>
      <c r="C112" s="82"/>
      <c r="D112" s="82"/>
      <c r="E112" s="155"/>
      <c r="F112" s="155"/>
    </row>
    <row r="113" spans="1:6" s="156" customFormat="1" ht="12" x14ac:dyDescent="0.25">
      <c r="A113" s="66"/>
      <c r="B113" s="84"/>
      <c r="C113" s="68"/>
      <c r="D113" s="68"/>
      <c r="E113" s="157"/>
      <c r="F113" s="157"/>
    </row>
    <row r="114" spans="1:6" s="156" customFormat="1" ht="24" x14ac:dyDescent="0.2">
      <c r="A114" s="134" t="s">
        <v>78</v>
      </c>
      <c r="B114" s="67" t="s">
        <v>154</v>
      </c>
      <c r="C114" s="85" t="s">
        <v>81</v>
      </c>
      <c r="D114" s="85">
        <v>1</v>
      </c>
      <c r="E114" s="158"/>
      <c r="F114" s="97"/>
    </row>
    <row r="115" spans="1:6" s="156" customFormat="1" ht="12" x14ac:dyDescent="0.2">
      <c r="A115" s="122"/>
      <c r="B115" s="89" t="s">
        <v>84</v>
      </c>
      <c r="C115" s="90" t="s">
        <v>81</v>
      </c>
      <c r="D115" s="119">
        <v>1</v>
      </c>
      <c r="E115" s="132"/>
      <c r="F115" s="133">
        <f>E115*D115</f>
        <v>0</v>
      </c>
    </row>
    <row r="116" spans="1:6" s="156" customFormat="1" ht="12" x14ac:dyDescent="0.2">
      <c r="A116" s="66"/>
      <c r="B116" s="93"/>
      <c r="C116" s="94"/>
      <c r="D116" s="95"/>
      <c r="E116" s="159"/>
      <c r="F116" s="159"/>
    </row>
    <row r="117" spans="1:6" s="156" customFormat="1" ht="12" x14ac:dyDescent="0.2">
      <c r="A117" s="100"/>
      <c r="B117" s="101"/>
      <c r="C117" s="90"/>
      <c r="D117" s="90"/>
      <c r="E117" s="160"/>
      <c r="F117" s="160"/>
    </row>
    <row r="118" spans="1:6" s="156" customFormat="1" ht="12.75" customHeight="1" x14ac:dyDescent="0.2">
      <c r="A118" s="103" t="s">
        <v>153</v>
      </c>
      <c r="B118" s="104" t="s">
        <v>155</v>
      </c>
      <c r="C118" s="105"/>
      <c r="D118" s="106"/>
      <c r="E118" s="207">
        <f>F115</f>
        <v>0</v>
      </c>
      <c r="F118" s="208"/>
    </row>
    <row r="119" spans="1:6" s="156" customFormat="1" ht="12" x14ac:dyDescent="0.2">
      <c r="A119" s="107"/>
      <c r="B119" s="108"/>
      <c r="C119" s="109"/>
      <c r="D119" s="109"/>
      <c r="E119" s="161"/>
      <c r="F119" s="161"/>
    </row>
    <row r="120" spans="1:6" s="70" customFormat="1" ht="12" x14ac:dyDescent="0.2">
      <c r="A120" s="66"/>
      <c r="B120" s="111"/>
      <c r="C120" s="85"/>
      <c r="D120" s="85"/>
      <c r="E120" s="69"/>
      <c r="F120" s="69"/>
    </row>
    <row r="121" spans="1:6" s="70" customFormat="1" ht="12" x14ac:dyDescent="0.2">
      <c r="A121" s="100"/>
      <c r="B121" s="101"/>
      <c r="C121" s="90"/>
      <c r="D121" s="90"/>
      <c r="E121" s="102"/>
      <c r="F121" s="102"/>
    </row>
    <row r="122" spans="1:6" s="70" customFormat="1" ht="12" x14ac:dyDescent="0.2">
      <c r="A122" s="103"/>
      <c r="B122" s="104" t="s">
        <v>58</v>
      </c>
      <c r="C122" s="105"/>
      <c r="D122" s="106"/>
      <c r="E122" s="162"/>
      <c r="F122" s="162"/>
    </row>
    <row r="123" spans="1:6" s="70" customFormat="1" ht="12" x14ac:dyDescent="0.2">
      <c r="A123" s="107"/>
      <c r="B123" s="108"/>
      <c r="C123" s="109"/>
      <c r="D123" s="109"/>
      <c r="E123" s="110"/>
      <c r="F123" s="110"/>
    </row>
    <row r="124" spans="1:6" s="70" customFormat="1" ht="12" x14ac:dyDescent="0.25">
      <c r="A124" s="66"/>
      <c r="B124" s="67"/>
      <c r="C124" s="68"/>
      <c r="D124" s="68"/>
      <c r="E124" s="69"/>
      <c r="F124" s="69"/>
    </row>
    <row r="125" spans="1:6" s="70" customFormat="1" ht="12.75" customHeight="1" x14ac:dyDescent="0.25">
      <c r="A125" s="66" t="s">
        <v>76</v>
      </c>
      <c r="B125" s="84" t="str">
        <f>B9</f>
        <v xml:space="preserve">PRIPREMNI RAODOVI I GLAVNI RAZVOD </v>
      </c>
      <c r="C125" s="163"/>
      <c r="D125" s="68"/>
      <c r="E125" s="204">
        <f>E22</f>
        <v>0</v>
      </c>
      <c r="F125" s="204"/>
    </row>
    <row r="126" spans="1:6" s="70" customFormat="1" ht="12" x14ac:dyDescent="0.25">
      <c r="A126" s="66"/>
      <c r="B126" s="67"/>
      <c r="C126" s="68"/>
      <c r="D126" s="68"/>
      <c r="E126" s="69"/>
      <c r="F126" s="164"/>
    </row>
    <row r="127" spans="1:6" s="70" customFormat="1" ht="12.75" customHeight="1" x14ac:dyDescent="0.25">
      <c r="A127" s="66" t="s">
        <v>90</v>
      </c>
      <c r="B127" s="84" t="str">
        <f>B26</f>
        <v>IZJEDNAČENJE POTENCIJALA I GROMOBRAN</v>
      </c>
      <c r="C127" s="163"/>
      <c r="D127" s="66"/>
      <c r="E127" s="204">
        <f>E55</f>
        <v>0</v>
      </c>
      <c r="F127" s="204"/>
    </row>
    <row r="128" spans="1:6" s="70" customFormat="1" ht="12" x14ac:dyDescent="0.25">
      <c r="A128" s="66"/>
      <c r="B128" s="67"/>
      <c r="C128" s="68"/>
      <c r="D128" s="68"/>
      <c r="E128" s="69"/>
      <c r="F128" s="164"/>
    </row>
    <row r="129" spans="1:7" s="70" customFormat="1" ht="12.75" customHeight="1" x14ac:dyDescent="0.25">
      <c r="A129" s="66" t="s">
        <v>118</v>
      </c>
      <c r="B129" s="84" t="str">
        <f>B57</f>
        <v>RAZVODNI UREĐAJI I NAPOJNI VODOVI</v>
      </c>
      <c r="C129" s="163"/>
      <c r="D129" s="68"/>
      <c r="E129" s="204">
        <f>E73</f>
        <v>0</v>
      </c>
      <c r="F129" s="204"/>
    </row>
    <row r="130" spans="1:7" s="70" customFormat="1" ht="12" x14ac:dyDescent="0.25">
      <c r="A130" s="66"/>
      <c r="B130" s="84"/>
      <c r="C130" s="163"/>
      <c r="D130" s="66"/>
      <c r="E130" s="165"/>
      <c r="F130" s="164"/>
    </row>
    <row r="131" spans="1:7" s="70" customFormat="1" ht="12.75" customHeight="1" x14ac:dyDescent="0.25">
      <c r="A131" s="66" t="s">
        <v>131</v>
      </c>
      <c r="B131" s="84" t="str">
        <f>B77</f>
        <v>ELEKTRIČNA INSTALACIJA</v>
      </c>
      <c r="C131" s="163"/>
      <c r="D131" s="66"/>
      <c r="E131" s="204">
        <f>E90</f>
        <v>0</v>
      </c>
      <c r="F131" s="204"/>
    </row>
    <row r="132" spans="1:7" s="70" customFormat="1" ht="12" x14ac:dyDescent="0.25">
      <c r="A132" s="66"/>
      <c r="B132" s="84"/>
      <c r="C132" s="163"/>
      <c r="D132" s="66"/>
      <c r="E132" s="165"/>
      <c r="F132" s="164"/>
    </row>
    <row r="133" spans="1:7" s="70" customFormat="1" ht="12.75" customHeight="1" x14ac:dyDescent="0.25">
      <c r="A133" s="66" t="s">
        <v>141</v>
      </c>
      <c r="B133" s="84" t="str">
        <f>B95</f>
        <v>ISPITIVANJE I IZDAVANJE ATESTA</v>
      </c>
      <c r="C133" s="163"/>
      <c r="D133" s="66"/>
      <c r="E133" s="204"/>
      <c r="F133" s="205"/>
    </row>
    <row r="134" spans="1:7" s="70" customFormat="1" ht="12" x14ac:dyDescent="0.25">
      <c r="A134" s="66"/>
      <c r="B134" s="84"/>
      <c r="C134" s="163"/>
      <c r="D134" s="66"/>
      <c r="E134" s="165"/>
      <c r="F134" s="164"/>
    </row>
    <row r="135" spans="1:7" s="70" customFormat="1" ht="12" x14ac:dyDescent="0.25">
      <c r="A135" s="66" t="s">
        <v>153</v>
      </c>
      <c r="B135" s="84" t="str">
        <f>B112</f>
        <v>OSTALI RADOVI</v>
      </c>
      <c r="C135" s="163"/>
      <c r="D135" s="66"/>
      <c r="E135" s="204">
        <f>E118</f>
        <v>0</v>
      </c>
      <c r="F135" s="204"/>
    </row>
    <row r="136" spans="1:7" s="70" customFormat="1" ht="12" x14ac:dyDescent="0.25">
      <c r="A136" s="66"/>
      <c r="B136" s="84"/>
      <c r="C136" s="163"/>
      <c r="D136" s="66"/>
      <c r="E136" s="165"/>
      <c r="F136" s="164"/>
    </row>
    <row r="137" spans="1:7" s="70" customFormat="1" ht="12" x14ac:dyDescent="0.25">
      <c r="A137" s="66"/>
      <c r="B137" s="84"/>
      <c r="C137" s="163"/>
      <c r="D137" s="66"/>
      <c r="E137" s="166"/>
      <c r="F137" s="166"/>
    </row>
    <row r="138" spans="1:7" s="70" customFormat="1" thickBot="1" x14ac:dyDescent="0.3">
      <c r="A138" s="80"/>
      <c r="B138" s="81" t="s">
        <v>156</v>
      </c>
      <c r="C138" s="163"/>
      <c r="D138" s="66"/>
      <c r="E138" s="166"/>
      <c r="F138" s="167">
        <f>E125+E127+E129+E131+E133+E135</f>
        <v>0</v>
      </c>
    </row>
    <row r="139" spans="1:7" s="70" customFormat="1" ht="12" x14ac:dyDescent="0.25">
      <c r="A139" s="107"/>
      <c r="B139" s="168"/>
      <c r="C139" s="169"/>
      <c r="D139" s="107"/>
      <c r="E139" s="170"/>
      <c r="F139" s="170"/>
    </row>
    <row r="140" spans="1:7" s="70" customFormat="1" ht="12" x14ac:dyDescent="0.25">
      <c r="A140" s="66"/>
      <c r="B140" s="67"/>
      <c r="C140" s="68"/>
      <c r="D140" s="68"/>
      <c r="E140" s="69"/>
      <c r="F140" s="69"/>
    </row>
    <row r="141" spans="1:7" s="70" customFormat="1" ht="12" x14ac:dyDescent="0.2">
      <c r="A141" s="103"/>
      <c r="B141" s="104"/>
      <c r="C141" s="105"/>
      <c r="D141" s="106"/>
      <c r="E141" s="187"/>
      <c r="F141" s="188"/>
    </row>
    <row r="142" spans="1:7" s="70" customFormat="1" ht="12" x14ac:dyDescent="0.25">
      <c r="A142" s="66"/>
      <c r="B142" s="67"/>
      <c r="C142" s="68"/>
      <c r="D142" s="68"/>
      <c r="E142" s="69"/>
      <c r="F142" s="69"/>
    </row>
    <row r="143" spans="1:7" s="70" customFormat="1" ht="12.75" customHeight="1" x14ac:dyDescent="0.25">
      <c r="A143" s="171"/>
      <c r="B143" s="172"/>
      <c r="C143" s="173"/>
      <c r="D143" s="173"/>
      <c r="E143" s="174"/>
      <c r="F143" s="174"/>
      <c r="G143" s="72"/>
    </row>
    <row r="144" spans="1:7" s="70" customFormat="1" x14ac:dyDescent="0.25">
      <c r="A144" s="171"/>
      <c r="B144" s="172"/>
      <c r="C144" s="173"/>
      <c r="D144" s="173"/>
      <c r="E144" s="174"/>
      <c r="F144" s="174"/>
      <c r="G144" s="72"/>
    </row>
    <row r="145" spans="1:7" s="70" customFormat="1" x14ac:dyDescent="0.25">
      <c r="A145" s="171"/>
      <c r="B145" s="172"/>
      <c r="C145" s="173"/>
      <c r="D145" s="173"/>
      <c r="E145" s="174"/>
      <c r="F145" s="174"/>
      <c r="G145" s="72"/>
    </row>
    <row r="146" spans="1:7" s="70" customFormat="1" x14ac:dyDescent="0.25">
      <c r="A146" s="171"/>
      <c r="B146" s="172"/>
      <c r="C146" s="173"/>
      <c r="D146" s="173"/>
      <c r="E146" s="174"/>
      <c r="F146" s="174"/>
      <c r="G146" s="72"/>
    </row>
    <row r="147" spans="1:7" s="70" customFormat="1" x14ac:dyDescent="0.25">
      <c r="A147" s="171"/>
      <c r="B147" s="172"/>
      <c r="C147" s="173"/>
      <c r="D147" s="173"/>
      <c r="E147" s="174"/>
      <c r="F147" s="174"/>
      <c r="G147" s="72"/>
    </row>
    <row r="148" spans="1:7" s="70" customFormat="1" x14ac:dyDescent="0.25">
      <c r="A148" s="171"/>
      <c r="B148" s="172"/>
      <c r="C148" s="173"/>
      <c r="D148" s="173"/>
      <c r="E148" s="174"/>
      <c r="F148" s="174"/>
      <c r="G148" s="72"/>
    </row>
    <row r="149" spans="1:7" s="70" customFormat="1" x14ac:dyDescent="0.25">
      <c r="A149" s="171"/>
      <c r="B149" s="172"/>
      <c r="C149" s="173"/>
      <c r="D149" s="173"/>
      <c r="E149" s="174"/>
      <c r="F149" s="174"/>
      <c r="G149" s="72"/>
    </row>
    <row r="150" spans="1:7" s="70" customFormat="1" x14ac:dyDescent="0.25">
      <c r="A150" s="171"/>
      <c r="B150" s="172"/>
      <c r="C150" s="173"/>
      <c r="D150" s="173"/>
      <c r="E150" s="174"/>
      <c r="F150" s="174"/>
      <c r="G150" s="72"/>
    </row>
    <row r="151" spans="1:7" s="70" customFormat="1" x14ac:dyDescent="0.25">
      <c r="A151" s="171"/>
      <c r="B151" s="172"/>
      <c r="C151" s="173"/>
      <c r="D151" s="173"/>
      <c r="E151" s="174"/>
      <c r="F151" s="174"/>
      <c r="G151" s="72"/>
    </row>
    <row r="152" spans="1:7" s="70" customFormat="1" x14ac:dyDescent="0.25">
      <c r="A152" s="171"/>
      <c r="B152" s="172"/>
      <c r="C152" s="173"/>
      <c r="D152" s="173"/>
      <c r="E152" s="174"/>
      <c r="F152" s="174"/>
      <c r="G152" s="72"/>
    </row>
    <row r="153" spans="1:7" s="70" customFormat="1" x14ac:dyDescent="0.25">
      <c r="A153" s="171"/>
      <c r="B153" s="172"/>
      <c r="C153" s="173"/>
      <c r="D153" s="173"/>
      <c r="E153" s="174"/>
      <c r="F153" s="174"/>
      <c r="G153" s="72"/>
    </row>
    <row r="154" spans="1:7" s="70" customFormat="1" x14ac:dyDescent="0.25">
      <c r="A154" s="171"/>
      <c r="B154" s="172"/>
      <c r="C154" s="173"/>
      <c r="D154" s="173"/>
      <c r="E154" s="174"/>
      <c r="F154" s="174"/>
      <c r="G154" s="72"/>
    </row>
    <row r="155" spans="1:7" s="70" customFormat="1" x14ac:dyDescent="0.25">
      <c r="A155" s="171"/>
      <c r="B155" s="172"/>
      <c r="C155" s="173"/>
      <c r="D155" s="173"/>
      <c r="E155" s="174"/>
      <c r="F155" s="174"/>
      <c r="G155" s="72"/>
    </row>
  </sheetData>
  <mergeCells count="21">
    <mergeCell ref="E133:F133"/>
    <mergeCell ref="E135:F135"/>
    <mergeCell ref="E141:F141"/>
    <mergeCell ref="E108:F108"/>
    <mergeCell ref="E118:F118"/>
    <mergeCell ref="E125:F125"/>
    <mergeCell ref="E127:F127"/>
    <mergeCell ref="E129:F129"/>
    <mergeCell ref="E131:F131"/>
    <mergeCell ref="E90:F90"/>
    <mergeCell ref="B2:D2"/>
    <mergeCell ref="E2:F2"/>
    <mergeCell ref="B3:D3"/>
    <mergeCell ref="E3:F3"/>
    <mergeCell ref="B4:D4"/>
    <mergeCell ref="E4:F4"/>
    <mergeCell ref="B5:D5"/>
    <mergeCell ref="E5:F5"/>
    <mergeCell ref="E22:F22"/>
    <mergeCell ref="E55:F55"/>
    <mergeCell ref="E73:F73"/>
  </mergeCells>
  <pageMargins left="0.98425196850393704" right="0.98425196850393704" top="0.35433070866141736" bottom="0.35433070866141736" header="0.15748031496062992" footer="0.15748031496062992"/>
  <pageSetup paperSize="9" orientation="portrait" useFirstPageNumber="1" r:id="rId1"/>
  <headerFooter alignWithMargins="0">
    <oddFooter>&amp;CStranica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8"/>
  <sheetViews>
    <sheetView workbookViewId="0">
      <selection activeCell="G8" sqref="G8"/>
    </sheetView>
  </sheetViews>
  <sheetFormatPr defaultRowHeight="15" x14ac:dyDescent="0.25"/>
  <cols>
    <col min="2" max="2" width="5.85546875" bestFit="1" customWidth="1"/>
    <col min="7" max="7" width="14" bestFit="1" customWidth="1"/>
  </cols>
  <sheetData>
    <row r="2" spans="2:7" ht="15.75" x14ac:dyDescent="0.25">
      <c r="B2" s="175"/>
      <c r="C2" s="176" t="s">
        <v>58</v>
      </c>
      <c r="D2" s="177"/>
      <c r="E2" s="178"/>
      <c r="F2" s="178"/>
      <c r="G2" s="179"/>
    </row>
    <row r="3" spans="2:7" x14ac:dyDescent="0.25">
      <c r="B3" s="180">
        <v>1</v>
      </c>
      <c r="C3" s="209" t="s">
        <v>159</v>
      </c>
      <c r="D3" s="210"/>
      <c r="E3" s="210"/>
      <c r="F3" s="211"/>
      <c r="G3" s="181"/>
    </row>
    <row r="4" spans="2:7" x14ac:dyDescent="0.25">
      <c r="B4" s="180">
        <v>2</v>
      </c>
      <c r="C4" s="209" t="s">
        <v>60</v>
      </c>
      <c r="D4" s="210"/>
      <c r="E4" s="210"/>
      <c r="F4" s="211"/>
      <c r="G4" s="181" t="str">
        <f>+MONTAZERSKI!F17</f>
        <v/>
      </c>
    </row>
    <row r="5" spans="2:7" x14ac:dyDescent="0.25">
      <c r="B5" s="180">
        <v>3</v>
      </c>
      <c r="C5" s="209" t="s">
        <v>160</v>
      </c>
      <c r="D5" s="210"/>
      <c r="E5" s="210"/>
      <c r="F5" s="211"/>
      <c r="G5" s="181"/>
    </row>
    <row r="6" spans="2:7" ht="15.75" x14ac:dyDescent="0.25">
      <c r="B6" s="175"/>
      <c r="C6" s="176" t="s">
        <v>59</v>
      </c>
      <c r="D6" s="182"/>
      <c r="E6" s="183"/>
      <c r="F6" s="183"/>
      <c r="G6" s="184"/>
    </row>
    <row r="7" spans="2:7" ht="15.75" x14ac:dyDescent="0.25">
      <c r="B7" s="175"/>
      <c r="C7" s="176" t="s">
        <v>157</v>
      </c>
      <c r="D7" s="182"/>
      <c r="E7" s="183"/>
      <c r="F7" s="183"/>
      <c r="G7" s="184"/>
    </row>
    <row r="8" spans="2:7" ht="15.75" x14ac:dyDescent="0.25">
      <c r="B8" s="175"/>
      <c r="C8" s="176" t="s">
        <v>158</v>
      </c>
      <c r="D8" s="182"/>
      <c r="E8" s="183"/>
      <c r="F8" s="183"/>
      <c r="G8" s="184"/>
    </row>
  </sheetData>
  <mergeCells count="3">
    <mergeCell ref="C3:F3"/>
    <mergeCell ref="C4:F4"/>
    <mergeCell ref="C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GRAĐ</vt:lpstr>
      <vt:lpstr>MONTAZERSKI</vt:lpstr>
      <vt:lpstr>ELEKTRO</vt:lpstr>
      <vt:lpstr>REKAPITULACIJA</vt:lpstr>
      <vt:lpstr>ELEKTRO!Ispis_naslova</vt:lpstr>
      <vt:lpstr>ELEKTRO!Podrucje_ispisa</vt:lpstr>
      <vt:lpstr>GRAĐ!Podrucje_ispisa</vt:lpstr>
      <vt:lpstr>MONTAZERSKI!Podrucje_ispisa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Milan Mihaljević</cp:lastModifiedBy>
  <dcterms:created xsi:type="dcterms:W3CDTF">2015-06-05T18:17:20Z</dcterms:created>
  <dcterms:modified xsi:type="dcterms:W3CDTF">2021-12-22T06:56:10Z</dcterms:modified>
</cp:coreProperties>
</file>